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wn Admin\Documents\2025 Budget\"/>
    </mc:Choice>
  </mc:AlternateContent>
  <xr:revisionPtr revIDLastSave="0" documentId="8_{A6097EBA-3AE8-4000-9126-F7EF09A83C82}" xr6:coauthVersionLast="47" xr6:coauthVersionMax="47" xr10:uidLastSave="{00000000-0000-0000-0000-000000000000}"/>
  <bookViews>
    <workbookView xWindow="-120" yWindow="-120" windowWidth="29040" windowHeight="15840" xr2:uid="{93433638-2323-4D77-921E-E4AA95928F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3" i="1" l="1"/>
  <c r="H250" i="1"/>
  <c r="H249" i="1"/>
  <c r="F249" i="1"/>
  <c r="F240" i="1"/>
  <c r="D240" i="1"/>
  <c r="H235" i="1"/>
  <c r="F235" i="1"/>
  <c r="D235" i="1"/>
  <c r="D249" i="1" s="1"/>
  <c r="H224" i="1"/>
  <c r="F224" i="1"/>
  <c r="D224" i="1"/>
  <c r="H221" i="1"/>
  <c r="F221" i="1"/>
  <c r="D221" i="1"/>
  <c r="H215" i="1"/>
  <c r="F215" i="1"/>
  <c r="D215" i="1"/>
  <c r="H212" i="1"/>
  <c r="F212" i="1"/>
  <c r="D212" i="1"/>
  <c r="H206" i="1"/>
  <c r="F206" i="1"/>
  <c r="D206" i="1"/>
  <c r="H201" i="1"/>
  <c r="F201" i="1"/>
  <c r="D201" i="1"/>
  <c r="H189" i="1"/>
  <c r="F189" i="1"/>
  <c r="D189" i="1"/>
  <c r="H184" i="1"/>
  <c r="F184" i="1"/>
  <c r="D184" i="1"/>
  <c r="H177" i="1"/>
  <c r="F177" i="1"/>
  <c r="D177" i="1"/>
  <c r="H164" i="1"/>
  <c r="F164" i="1"/>
  <c r="D164" i="1"/>
  <c r="H156" i="1"/>
  <c r="F156" i="1"/>
  <c r="D156" i="1"/>
  <c r="H151" i="1"/>
  <c r="F151" i="1"/>
  <c r="D151" i="1"/>
  <c r="H143" i="1"/>
  <c r="F143" i="1"/>
  <c r="D143" i="1"/>
  <c r="H137" i="1"/>
  <c r="F137" i="1"/>
  <c r="D137" i="1"/>
  <c r="H128" i="1"/>
  <c r="H126" i="1"/>
  <c r="F126" i="1"/>
  <c r="F128" i="1" s="1"/>
  <c r="D126" i="1"/>
  <c r="D128" i="1" s="1"/>
  <c r="H114" i="1"/>
  <c r="F114" i="1"/>
  <c r="D114" i="1"/>
  <c r="F110" i="1"/>
  <c r="D110" i="1"/>
  <c r="H109" i="1"/>
  <c r="H110" i="1" s="1"/>
  <c r="F109" i="1"/>
  <c r="D109" i="1"/>
  <c r="H103" i="1"/>
  <c r="H98" i="1"/>
  <c r="F98" i="1"/>
  <c r="D98" i="1"/>
  <c r="H85" i="1"/>
  <c r="F85" i="1"/>
  <c r="D85" i="1"/>
  <c r="H81" i="1"/>
  <c r="F81" i="1"/>
  <c r="D81" i="1"/>
  <c r="H77" i="1"/>
  <c r="F77" i="1"/>
  <c r="F103" i="1" s="1"/>
  <c r="D77" i="1"/>
  <c r="D103" i="1" s="1"/>
  <c r="H73" i="1"/>
  <c r="F73" i="1"/>
  <c r="D73" i="1"/>
  <c r="H70" i="1"/>
  <c r="F70" i="1"/>
  <c r="D70" i="1"/>
  <c r="H61" i="1"/>
  <c r="F61" i="1"/>
  <c r="D61" i="1"/>
  <c r="H54" i="1"/>
  <c r="F54" i="1"/>
  <c r="D54" i="1"/>
  <c r="H46" i="1"/>
  <c r="H43" i="1"/>
  <c r="F43" i="1"/>
  <c r="D43" i="1"/>
  <c r="H35" i="1"/>
  <c r="F35" i="1"/>
  <c r="F46" i="1" s="1"/>
  <c r="D35" i="1"/>
  <c r="D46" i="1" s="1"/>
  <c r="H26" i="1"/>
  <c r="F26" i="1"/>
  <c r="D26" i="1"/>
  <c r="H25" i="1"/>
  <c r="F25" i="1"/>
  <c r="D25" i="1"/>
  <c r="H13" i="1"/>
  <c r="F13" i="1"/>
  <c r="D13" i="1"/>
  <c r="H8" i="1"/>
  <c r="H14" i="1" s="1"/>
  <c r="F8" i="1"/>
  <c r="F14" i="1" s="1"/>
  <c r="F252" i="1" s="1"/>
  <c r="F253" i="1" s="1"/>
  <c r="D8" i="1"/>
  <c r="D14" i="1" s="1"/>
  <c r="D252" i="1" s="1"/>
  <c r="D253" i="1" s="1"/>
  <c r="H252" i="1" l="1"/>
</calcChain>
</file>

<file path=xl/sharedStrings.xml><?xml version="1.0" encoding="utf-8"?>
<sst xmlns="http://schemas.openxmlformats.org/spreadsheetml/2006/main" count="254" uniqueCount="254">
  <si>
    <t xml:space="preserve">2025 PROPOSED BUDGET </t>
  </si>
  <si>
    <t>Jan - Oct 2024</t>
  </si>
  <si>
    <t>2024 Budget</t>
  </si>
  <si>
    <t xml:space="preserve">2025 Proposed </t>
  </si>
  <si>
    <t>4130.0 · Executive</t>
  </si>
  <si>
    <t>4130.01 · Selectmen</t>
  </si>
  <si>
    <t>4130.11 · Selectmen Salary</t>
  </si>
  <si>
    <t>4130.12 · Social Security - Medicare</t>
  </si>
  <si>
    <t>Total 4130.01 · Selectmen</t>
  </si>
  <si>
    <t>4130.02 · Town Administrator</t>
  </si>
  <si>
    <t>4130.20 · Town Administrator Salary</t>
  </si>
  <si>
    <t>4130.21 · TA Social Security - Medicare</t>
  </si>
  <si>
    <t>4130.22 · Retirement</t>
  </si>
  <si>
    <t>Total 4130.02 · Town Administrator</t>
  </si>
  <si>
    <t>Total 4130.0 · Executive</t>
  </si>
  <si>
    <t>4132.0 · Treasurer</t>
  </si>
  <si>
    <t>4132.01 · Treasury Salary</t>
  </si>
  <si>
    <t>4132.02 · TRSR Social Security - Medicare</t>
  </si>
  <si>
    <t>4132.03 · Deputy Treasurer</t>
  </si>
  <si>
    <t>4132.05 · Supplies</t>
  </si>
  <si>
    <t>4132.06 · Postage</t>
  </si>
  <si>
    <t>4132.08 · Small Equipment/Maintenance</t>
  </si>
  <si>
    <t>4132.09 · Travel</t>
  </si>
  <si>
    <t>4132.91 · Bank &amp; Post Office</t>
  </si>
  <si>
    <t>4132.92 · Conferences</t>
  </si>
  <si>
    <t>Total 4132.09 · Travel</t>
  </si>
  <si>
    <t>Total 4132.0 · Treasurer</t>
  </si>
  <si>
    <t>4135.0 · Town Clerk &amp; Tax Collector</t>
  </si>
  <si>
    <t>4135.01 · Town Cleck/Tax Collector Salary</t>
  </si>
  <si>
    <t>4135.02 · TC Social Security - Medicare</t>
  </si>
  <si>
    <t>4135.03 · Deputy Clerk/Collector Salary</t>
  </si>
  <si>
    <t>4135.31TC/TX Training/Consultant</t>
  </si>
  <si>
    <t>*New  Training/Consultant</t>
  </si>
  <si>
    <t>4135.04 · Software Support</t>
  </si>
  <si>
    <t>4135.41 · Avitar Tax Collection</t>
  </si>
  <si>
    <t>4135.42 · Interware - Clerkworks</t>
  </si>
  <si>
    <t>Total 4135.04 · Software Support</t>
  </si>
  <si>
    <t>4135.05 · Supplies</t>
  </si>
  <si>
    <t>4135.06 · Postage</t>
  </si>
  <si>
    <t>4135.07 · Recordings, Searches &amp; Redemptn</t>
  </si>
  <si>
    <t>4135.08 · Small Equipment/Maintenance</t>
  </si>
  <si>
    <t>4135.09 · Travel</t>
  </si>
  <si>
    <t>4135.91 Bank &amp; PO</t>
  </si>
  <si>
    <t>4135.92 · Conferences</t>
  </si>
  <si>
    <t>Total 4135.09 · Travel</t>
  </si>
  <si>
    <t>4135.11 · Re-certification &amp; Conferences</t>
  </si>
  <si>
    <t>4135.12 · Advertising</t>
  </si>
  <si>
    <t>Total 4135.0 · Town Clerk &amp; Tax Collector</t>
  </si>
  <si>
    <t>4140.0 · Election-Registration-Vitals</t>
  </si>
  <si>
    <t>4140.01 · Supervisors of the Checklist</t>
  </si>
  <si>
    <t>4140.02 · Ballot Clerks</t>
  </si>
  <si>
    <t>4140.03 · Moderator</t>
  </si>
  <si>
    <t>4140.04 · Supplies</t>
  </si>
  <si>
    <t>4140.05 · Advertising</t>
  </si>
  <si>
    <t xml:space="preserve"> Travel for training</t>
  </si>
  <si>
    <t>Total 4140.0 · Election-Registration-Vitals</t>
  </si>
  <si>
    <t>4150.0 · Financial Administration</t>
  </si>
  <si>
    <t>4150.01 · Auditor</t>
  </si>
  <si>
    <t>4150.03 · Supplies</t>
  </si>
  <si>
    <t>4150.04 · Printing</t>
  </si>
  <si>
    <t>4150.41 · Town Report</t>
  </si>
  <si>
    <t>4150.42 · General</t>
  </si>
  <si>
    <t>Total 4150.04 · Printing</t>
  </si>
  <si>
    <t>4150.05 · Conferences</t>
  </si>
  <si>
    <t>4150.51 · NHMA -Town/School Mod</t>
  </si>
  <si>
    <t>4150.52 · NHMA-Budget/Finance</t>
  </si>
  <si>
    <t>4150.53 · NHMA-Annual Conference</t>
  </si>
  <si>
    <t>4150.54 · OEP Planning/Zoning Conf</t>
  </si>
  <si>
    <t>4150.55 · NCC Annual Meeting</t>
  </si>
  <si>
    <t>4150.56 · MWVEC Annual Meeting</t>
  </si>
  <si>
    <t>4150.05 · Conferences - Other</t>
  </si>
  <si>
    <t>Total 4150.05 · Conferences</t>
  </si>
  <si>
    <t>4150.06 · Small Equipment</t>
  </si>
  <si>
    <t>4150.62 · Computer Equipment</t>
  </si>
  <si>
    <t>Total 4150.06 · Small Equipment</t>
  </si>
  <si>
    <t>4150.07 · Bank Service Charge</t>
  </si>
  <si>
    <t>4150.71 · TAN Document Fees</t>
  </si>
  <si>
    <t>4150.72 · Returned Check Fees</t>
  </si>
  <si>
    <t>Total 4150.07 · Bank Service Charge</t>
  </si>
  <si>
    <t>4150.08 · Postage</t>
  </si>
  <si>
    <t>4150.81 · Stamps &amp; Postage</t>
  </si>
  <si>
    <t>4150.82 · Prepaid Stamped Envelopes</t>
  </si>
  <si>
    <t>Total 4150.08 · Postage</t>
  </si>
  <si>
    <t>4150.09 · Travel</t>
  </si>
  <si>
    <t>4150.91 · Post Office &amp; Errands</t>
  </si>
  <si>
    <t>4150.92 · Conferences</t>
  </si>
  <si>
    <t>Total 4150.09 · Travel</t>
  </si>
  <si>
    <t>4150.11 · Recording Expense</t>
  </si>
  <si>
    <t>4150.12 · Advertisement</t>
  </si>
  <si>
    <t>4150.13 · Software Support</t>
  </si>
  <si>
    <t>4150.31 · Adobe Acrobat</t>
  </si>
  <si>
    <t>4150.32 · QuickBooksPRO</t>
  </si>
  <si>
    <t>4150.33 · QuickBooks Payroll</t>
  </si>
  <si>
    <t>4150.35 · Website Hosting &amp; Support</t>
  </si>
  <si>
    <t>4150.36 · Carbonite</t>
  </si>
  <si>
    <t>4150.37 · GoDaddy - Web Site</t>
  </si>
  <si>
    <t>4150.38 · Meeting Video</t>
  </si>
  <si>
    <t>New - CCS - IT &amp; Maintenance</t>
  </si>
  <si>
    <t>4150.39 · Business Solutions</t>
  </si>
  <si>
    <t>Total 4150.13 · Software Support</t>
  </si>
  <si>
    <t>4150.15 · Internet &amp; Telephone</t>
  </si>
  <si>
    <t>4150.16 · Special Town Meeting</t>
  </si>
  <si>
    <t>4150.20 · Trustee of Trust Funds</t>
  </si>
  <si>
    <t>4150.24 · Engineering/Consultant</t>
  </si>
  <si>
    <t>Total 4150.0 · Financial Administration</t>
  </si>
  <si>
    <t>4152.0 · Revaluation of Property</t>
  </si>
  <si>
    <t>4152.01 · Assessing</t>
  </si>
  <si>
    <t>4152.02 · Tax Map Update</t>
  </si>
  <si>
    <t>4152.04 · Software Support</t>
  </si>
  <si>
    <t>4152.41 · Avitar - Assessing</t>
  </si>
  <si>
    <t>Total 4152.04 · Software Support</t>
  </si>
  <si>
    <t>Total 4152.0 · Revaluation of Property</t>
  </si>
  <si>
    <t>4153.0 · Legal Expense</t>
  </si>
  <si>
    <t>4153.01 · Town Counsel</t>
  </si>
  <si>
    <t>4153.02 · Legal-Tax Deeding</t>
  </si>
  <si>
    <t>Total 4153.0 · Legal Expense</t>
  </si>
  <si>
    <t>4191.0 · Planning Board</t>
  </si>
  <si>
    <t>4191.01 · Planning Member Attendance</t>
  </si>
  <si>
    <t>4191.02 · Secretary Salary</t>
  </si>
  <si>
    <t>4191.03 · PLN Social Security - Medicare</t>
  </si>
  <si>
    <t>4191.04 · Technical Advisor</t>
  </si>
  <si>
    <t>4191.05 · Advertisement</t>
  </si>
  <si>
    <t>4191.06 · Manuals &amp; Resource Material</t>
  </si>
  <si>
    <t>4191.07 · Operating Expenses</t>
  </si>
  <si>
    <t>4191.09 · Travel</t>
  </si>
  <si>
    <t>4191.92 · Conferences</t>
  </si>
  <si>
    <t>4191.09 · Travel - Other</t>
  </si>
  <si>
    <t>Total 4191.09 · Travel</t>
  </si>
  <si>
    <t>4191.10 · Planning Board Legal</t>
  </si>
  <si>
    <t>Total 4191.0 · Planning Board</t>
  </si>
  <si>
    <t>4192.0 · Zoning Board of Adjustment</t>
  </si>
  <si>
    <t>4192.01 · ZBA Member Attendance</t>
  </si>
  <si>
    <t>4192.02 · ZBA Secretary</t>
  </si>
  <si>
    <t>4192.03 · ZBA Soc Sec/Medicare</t>
  </si>
  <si>
    <t>4192.04 · ZBA Technical Advisor</t>
  </si>
  <si>
    <t>4192.05 · ZBA Conferences</t>
  </si>
  <si>
    <t>4192.06 - ZBA Legal  (new line in 2025)</t>
  </si>
  <si>
    <t>4192.07 · ZBA Operating Expenses</t>
  </si>
  <si>
    <t>Total 4192.0 · Zoning Board of Adjustment</t>
  </si>
  <si>
    <t>4193.0 · Conservation Commission</t>
  </si>
  <si>
    <t>4193.01 · Conservation Comm. Attendance</t>
  </si>
  <si>
    <t>4193.07 · CC Operating Expenses</t>
  </si>
  <si>
    <t>4193.08 · CC Grant Match</t>
  </si>
  <si>
    <t>4193.10 · Conservation Commission Legal</t>
  </si>
  <si>
    <t>Total 4193.0 · Conservation Commission</t>
  </si>
  <si>
    <t>4194.0 · Government Building</t>
  </si>
  <si>
    <t>4194.01 · Oil Heat/Propane</t>
  </si>
  <si>
    <t>4194.02 · Electricity/Town Hall</t>
  </si>
  <si>
    <t>4194.04 · Chapel Lights</t>
  </si>
  <si>
    <t>4194.05 · Bld Maintenance &amp; Repairs</t>
  </si>
  <si>
    <t>4194.07 · Street Lights</t>
  </si>
  <si>
    <t>4194.09 · Town Hall Security</t>
  </si>
  <si>
    <t>Total 4194.0 · Government Building</t>
  </si>
  <si>
    <t>4195.0 · Cemeteries</t>
  </si>
  <si>
    <t>4195.01 · Cemetery Trustee</t>
  </si>
  <si>
    <t>4195.02 · Cemetery Maintenance</t>
  </si>
  <si>
    <t>4195.03 - Cemetery Repairs (new)</t>
  </si>
  <si>
    <t>Total 4195.0 · Cemeteries</t>
  </si>
  <si>
    <t>4196.0 · Insurance</t>
  </si>
  <si>
    <t>4196.01 · Workmen's Comp</t>
  </si>
  <si>
    <t>4196.02 · General Property Liability</t>
  </si>
  <si>
    <t>4196.03 · Health Insurance</t>
  </si>
  <si>
    <t>4196.04 · Disability Insurance</t>
  </si>
  <si>
    <t>4196.05 · Dental Insurance</t>
  </si>
  <si>
    <t>4196.06 · Life Insurance</t>
  </si>
  <si>
    <t>Total 4196.0 · Insurance</t>
  </si>
  <si>
    <t>4197.0 · Regional Associations</t>
  </si>
  <si>
    <t>4197.01 · North Country Council</t>
  </si>
  <si>
    <t>4197.02 · NH Municipal Association</t>
  </si>
  <si>
    <t>4197.03 · NH Town Clerks Assn</t>
  </si>
  <si>
    <t>4197.04 · NH Tax Collectors' Assn</t>
  </si>
  <si>
    <t>4197.05 · NH Assessors' Assn</t>
  </si>
  <si>
    <t>4197.06 · NH Govt Finance Officers Assn</t>
  </si>
  <si>
    <t>4197.07 · NH Welfare Assn</t>
  </si>
  <si>
    <t>4197.09 · MWV Economic Council</t>
  </si>
  <si>
    <t>4197.10 · NH Assn of Conservation Comm.</t>
  </si>
  <si>
    <t>4197.11 · International Code Council</t>
  </si>
  <si>
    <t>4197.12 · NH Health Officers Association</t>
  </si>
  <si>
    <t>Total 4197.0 · Regional Associations</t>
  </si>
  <si>
    <t>4200.0 · Public Safety</t>
  </si>
  <si>
    <t>4200.01 · Ambulance &amp; Rescue &amp; Fire</t>
  </si>
  <si>
    <t>4200.02 · Sheriff Department</t>
  </si>
  <si>
    <t>4200.04 · Fire Wardens</t>
  </si>
  <si>
    <t>4200.05 · Building Permit Administrator</t>
  </si>
  <si>
    <t>4200.06 · BPA Social Security - Medicare</t>
  </si>
  <si>
    <t>Total 4200.0 · Public Safety</t>
  </si>
  <si>
    <t>4290.0 · Emergency Management</t>
  </si>
  <si>
    <t>4290.02 · Maintenance</t>
  </si>
  <si>
    <t>4290.03 · Propane</t>
  </si>
  <si>
    <t>4290.04 · Supplies</t>
  </si>
  <si>
    <t>Total 4290.0 · Emergency Management</t>
  </si>
  <si>
    <t>4312.0 · Highways &amp; Streets</t>
  </si>
  <si>
    <t>4312.01 · Winter Plowing &amp; Snow Removal</t>
  </si>
  <si>
    <t>4312.02 · Winter Brine</t>
  </si>
  <si>
    <t>4312.03 · Winter Salt</t>
  </si>
  <si>
    <t>4312.04 · Winter Sand</t>
  </si>
  <si>
    <t>4312.05 · Winter Labor &amp; Materials</t>
  </si>
  <si>
    <t>4312.06 · Ferncroft Rd Plowing</t>
  </si>
  <si>
    <t>4312.07 · Summer Road Maintenance</t>
  </si>
  <si>
    <t>4312.08 · Summer Materials</t>
  </si>
  <si>
    <t>4312.09 · Paving</t>
  </si>
  <si>
    <t>4312.10 · Albany/Madison Plow Turnaround</t>
  </si>
  <si>
    <t>Total 4312.0 · Highways &amp; Streets</t>
  </si>
  <si>
    <t>4324.0 · Solid Waste</t>
  </si>
  <si>
    <t>4324.01 · Solid Waste - Albany</t>
  </si>
  <si>
    <t>4324.02 · Solid Waste-LMVSWD Rep.</t>
  </si>
  <si>
    <t>4324.03 · Solid Wast - Wanalancet</t>
  </si>
  <si>
    <t>Total 4324.0 · Solid Waste</t>
  </si>
  <si>
    <t>4400 · Health</t>
  </si>
  <si>
    <t>4400.01 · Health Officer Salary</t>
  </si>
  <si>
    <t>4400.02 · Deputy Health Office Salary</t>
  </si>
  <si>
    <t>4400.03 · Animal Control Salary</t>
  </si>
  <si>
    <t>4400.04 · HLTH Social Security - Medicare</t>
  </si>
  <si>
    <t>Total 4400 · Health</t>
  </si>
  <si>
    <t>4445.0 · Welfare</t>
  </si>
  <si>
    <t>4445.01 · Direct Assistance</t>
  </si>
  <si>
    <t>Total 4445.0 · Welfare</t>
  </si>
  <si>
    <t>4500 · Culture &amp; Recreation</t>
  </si>
  <si>
    <t>4500.01 · Conway Parks + Recreation</t>
  </si>
  <si>
    <t>4500.02 - Conway Public Library</t>
  </si>
  <si>
    <t>4500.03 · Patriotic Purposes</t>
  </si>
  <si>
    <t>4500.04  Valley Vision - Channel 3</t>
  </si>
  <si>
    <t>Total 4500 · Culture &amp; Recreation</t>
  </si>
  <si>
    <t>4723.0 · TAN Payment</t>
  </si>
  <si>
    <t>4723.01 · TAN Interest payment</t>
  </si>
  <si>
    <t>Total 4723.0 · TAN Payment</t>
  </si>
  <si>
    <t>4912.0 · Special Articles</t>
  </si>
  <si>
    <t>4912-4 · Library Services</t>
  </si>
  <si>
    <t>4912-5 - Cemetery Maint fr ETF</t>
  </si>
  <si>
    <t>4912-6 - TH &amp; prop Upgrades</t>
  </si>
  <si>
    <t>4912-7 - Bridge Work</t>
  </si>
  <si>
    <t>4912.01 · Road Maintenance</t>
  </si>
  <si>
    <t>4912.03 · Capital Reserve Fund</t>
  </si>
  <si>
    <t>4912.31 · Highway Capital Reserve</t>
  </si>
  <si>
    <t>4912.33 · Chapel Capital Reserve</t>
  </si>
  <si>
    <t>4912.34 · Town Hall Prop. Capital Reserve</t>
  </si>
  <si>
    <t>Total 4912.03 · Capital Reserve Fund</t>
  </si>
  <si>
    <t>4912.04 · Expendable Trusts / Fiduciary</t>
  </si>
  <si>
    <t>4912.41 · Drake Hill Rd. Expendable TF</t>
  </si>
  <si>
    <t>4912.42 · ReVal Capital Reserve</t>
  </si>
  <si>
    <t>4912.45 · Emergency Mgmt. Expendable TF</t>
  </si>
  <si>
    <t>Total 4912.04 · Expendable Trusts / Fiduciary</t>
  </si>
  <si>
    <t>4912.05 · Children Unlimited</t>
  </si>
  <si>
    <t>4912.06 · Tri-County CAP</t>
  </si>
  <si>
    <t>4912.07 - Northern Human Services</t>
  </si>
  <si>
    <t>4912.08 · Gibson Center</t>
  </si>
  <si>
    <t>4912.09 · Starting Point</t>
  </si>
  <si>
    <t>4912.11 · WM Community Health Ctr</t>
  </si>
  <si>
    <t>4912.12 · Conway Area Humane Society</t>
  </si>
  <si>
    <t>4912.13 · Valley Vision</t>
  </si>
  <si>
    <t>Total 4912.0 · Special Articles</t>
  </si>
  <si>
    <t>4933.0 · Taxes Paid to School District</t>
  </si>
  <si>
    <t>6560.0 · Payroll Expenses</t>
  </si>
  <si>
    <t>Expenses updated as of 02/01/2025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</si>
</sst>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39" fontId="4" fillId="0" borderId="0" xfId="0" applyNumberFormat="1" applyFont="1"/>
    <xf numFmtId="49" fontId="4" fillId="3" borderId="0" xfId="0" applyNumberFormat="1" applyFont="1" applyFill="1"/>
    <xf numFmtId="39" fontId="4" fillId="0" borderId="2" xfId="0" applyNumberFormat="1" applyFont="1" applyBorder="1"/>
    <xf numFmtId="39" fontId="4" fillId="0" borderId="3" xfId="0" applyNumberFormat="1" applyFont="1" applyBorder="1"/>
    <xf numFmtId="39" fontId="4" fillId="2" borderId="0" xfId="0" applyNumberFormat="1" applyFont="1" applyFill="1"/>
    <xf numFmtId="49" fontId="1" fillId="5" borderId="0" xfId="0" applyNumberFormat="1" applyFont="1" applyFill="1"/>
    <xf numFmtId="39" fontId="4" fillId="0" borderId="0" xfId="0" applyNumberFormat="1" applyFont="1" applyAlignment="1">
      <alignment horizontal="right"/>
    </xf>
    <xf numFmtId="49" fontId="4" fillId="0" borderId="0" xfId="0" applyNumberFormat="1" applyFont="1"/>
    <xf numFmtId="0" fontId="5" fillId="0" borderId="0" xfId="0" applyFont="1"/>
    <xf numFmtId="39" fontId="4" fillId="0" borderId="4" xfId="0" applyNumberFormat="1" applyFont="1" applyBorder="1"/>
    <xf numFmtId="39" fontId="1" fillId="0" borderId="5" xfId="0" applyNumberFormat="1" applyFont="1" applyBorder="1"/>
    <xf numFmtId="49" fontId="1" fillId="3" borderId="0" xfId="0" applyNumberFormat="1" applyFont="1" applyFill="1"/>
    <xf numFmtId="0" fontId="1" fillId="0" borderId="0" xfId="0" applyFont="1"/>
    <xf numFmtId="0" fontId="1" fillId="2" borderId="0" xfId="0" applyFont="1" applyFill="1"/>
    <xf numFmtId="0" fontId="3" fillId="0" borderId="0" xfId="0" applyFont="1"/>
    <xf numFmtId="0" fontId="3" fillId="3" borderId="0" xfId="0" applyFont="1" applyFill="1"/>
    <xf numFmtId="49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FBE13-B3C2-4154-965A-D113CB2C9D05}">
  <dimension ref="A1:H254"/>
  <sheetViews>
    <sheetView tabSelected="1" workbookViewId="0">
      <selection activeCell="K2" sqref="K2"/>
    </sheetView>
  </sheetViews>
  <sheetFormatPr defaultRowHeight="15" x14ac:dyDescent="0.25"/>
  <cols>
    <col min="1" max="1" width="17.28515625" customWidth="1"/>
    <col min="2" max="2" width="24.85546875" customWidth="1"/>
    <col min="3" max="3" width="54.140625" customWidth="1"/>
    <col min="4" max="4" width="20.28515625" customWidth="1"/>
    <col min="5" max="5" width="1.42578125" customWidth="1"/>
    <col min="6" max="6" width="22.85546875" customWidth="1"/>
    <col min="7" max="7" width="1.7109375" customWidth="1"/>
    <col min="8" max="8" width="22.28515625" customWidth="1"/>
  </cols>
  <sheetData>
    <row r="1" spans="1:8" ht="21" thickBot="1" x14ac:dyDescent="0.35">
      <c r="A1" s="21" t="s">
        <v>0</v>
      </c>
      <c r="B1" s="21"/>
      <c r="C1" s="21"/>
      <c r="D1" s="21"/>
      <c r="E1" s="21"/>
      <c r="F1" s="21"/>
      <c r="G1" s="21"/>
      <c r="H1" s="21"/>
    </row>
    <row r="2" spans="1:8" ht="20.25" thickTop="1" thickBot="1" x14ac:dyDescent="0.35">
      <c r="A2" s="2"/>
      <c r="B2" s="2"/>
      <c r="C2" s="2"/>
      <c r="D2" s="3" t="s">
        <v>1</v>
      </c>
      <c r="E2" s="4"/>
      <c r="F2" s="3" t="s">
        <v>2</v>
      </c>
      <c r="G2" s="4"/>
      <c r="H2" s="3" t="s">
        <v>3</v>
      </c>
    </row>
    <row r="3" spans="1:8" ht="18.75" thickTop="1" x14ac:dyDescent="0.25">
      <c r="A3" s="1"/>
      <c r="B3" s="1"/>
      <c r="C3" s="1"/>
      <c r="D3" s="5"/>
      <c r="E3" s="6"/>
      <c r="F3" s="5"/>
      <c r="G3" s="6"/>
      <c r="H3" s="5"/>
    </row>
    <row r="4" spans="1:8" ht="18" x14ac:dyDescent="0.25">
      <c r="A4" s="1" t="s">
        <v>4</v>
      </c>
      <c r="B4" s="1"/>
      <c r="C4" s="1"/>
      <c r="D4" s="5"/>
      <c r="E4" s="6"/>
      <c r="F4" s="5"/>
      <c r="G4" s="6"/>
      <c r="H4" s="5"/>
    </row>
    <row r="5" spans="1:8" ht="18" x14ac:dyDescent="0.25">
      <c r="A5" s="1"/>
      <c r="B5" s="1" t="s">
        <v>5</v>
      </c>
      <c r="C5" s="1"/>
      <c r="D5" s="5"/>
      <c r="E5" s="6"/>
      <c r="F5" s="5"/>
      <c r="G5" s="6"/>
      <c r="H5" s="5"/>
    </row>
    <row r="6" spans="1:8" ht="18" x14ac:dyDescent="0.25">
      <c r="A6" s="1"/>
      <c r="B6" s="1"/>
      <c r="C6" s="1" t="s">
        <v>6</v>
      </c>
      <c r="D6" s="5">
        <v>13500</v>
      </c>
      <c r="E6" s="6"/>
      <c r="F6" s="5">
        <v>13500</v>
      </c>
      <c r="G6" s="6"/>
      <c r="H6" s="5">
        <v>13500</v>
      </c>
    </row>
    <row r="7" spans="1:8" ht="18.75" thickBot="1" x14ac:dyDescent="0.3">
      <c r="A7" s="1"/>
      <c r="B7" s="1"/>
      <c r="C7" s="1" t="s">
        <v>7</v>
      </c>
      <c r="D7" s="7">
        <v>1032.75</v>
      </c>
      <c r="E7" s="6"/>
      <c r="F7" s="7">
        <v>1033</v>
      </c>
      <c r="G7" s="6"/>
      <c r="H7" s="7">
        <v>1033</v>
      </c>
    </row>
    <row r="8" spans="1:8" ht="18" x14ac:dyDescent="0.25">
      <c r="A8" s="1"/>
      <c r="B8" s="1" t="s">
        <v>8</v>
      </c>
      <c r="C8" s="1"/>
      <c r="D8" s="5">
        <f>ROUND(SUM(D5:D7),5)</f>
        <v>14532.75</v>
      </c>
      <c r="E8" s="6"/>
      <c r="F8" s="5">
        <f>ROUND(SUM(F5:F7),5)</f>
        <v>14533</v>
      </c>
      <c r="G8" s="6"/>
      <c r="H8" s="5">
        <f>SUM(H6:H7)</f>
        <v>14533</v>
      </c>
    </row>
    <row r="9" spans="1:8" ht="18" x14ac:dyDescent="0.25">
      <c r="A9" s="1"/>
      <c r="B9" s="1" t="s">
        <v>9</v>
      </c>
      <c r="C9" s="1"/>
      <c r="D9" s="5"/>
      <c r="E9" s="6"/>
      <c r="F9" s="5"/>
      <c r="G9" s="6"/>
      <c r="H9" s="5"/>
    </row>
    <row r="10" spans="1:8" ht="18" x14ac:dyDescent="0.25">
      <c r="A10" s="1"/>
      <c r="B10" s="1"/>
      <c r="C10" s="1" t="s">
        <v>10</v>
      </c>
      <c r="D10" s="5">
        <v>58586.78</v>
      </c>
      <c r="E10" s="6"/>
      <c r="F10" s="5">
        <v>58200</v>
      </c>
      <c r="G10" s="6"/>
      <c r="H10" s="5">
        <v>64504</v>
      </c>
    </row>
    <row r="11" spans="1:8" ht="18" x14ac:dyDescent="0.25">
      <c r="A11" s="1"/>
      <c r="B11" s="1"/>
      <c r="C11" s="1" t="s">
        <v>11</v>
      </c>
      <c r="D11" s="5">
        <v>4664.49</v>
      </c>
      <c r="E11" s="6"/>
      <c r="F11" s="5">
        <v>4464</v>
      </c>
      <c r="G11" s="6"/>
      <c r="H11" s="5">
        <v>4935</v>
      </c>
    </row>
    <row r="12" spans="1:8" ht="18.75" thickBot="1" x14ac:dyDescent="0.3">
      <c r="A12" s="1"/>
      <c r="B12" s="1"/>
      <c r="C12" s="1" t="s">
        <v>12</v>
      </c>
      <c r="D12" s="5">
        <v>1949.34</v>
      </c>
      <c r="E12" s="6"/>
      <c r="F12" s="5">
        <v>1</v>
      </c>
      <c r="G12" s="6"/>
      <c r="H12" s="5">
        <v>7400</v>
      </c>
    </row>
    <row r="13" spans="1:8" ht="18.75" thickBot="1" x14ac:dyDescent="0.3">
      <c r="A13" s="1"/>
      <c r="B13" s="1" t="s">
        <v>13</v>
      </c>
      <c r="C13" s="1"/>
      <c r="D13" s="8">
        <f>ROUND(SUM(D9:D12),5)</f>
        <v>65200.61</v>
      </c>
      <c r="E13" s="6"/>
      <c r="F13" s="8">
        <f>ROUND(SUM(F9:F12),5)</f>
        <v>62665</v>
      </c>
      <c r="G13" s="6"/>
      <c r="H13" s="8">
        <f>SUM(H10:H12)</f>
        <v>76839</v>
      </c>
    </row>
    <row r="14" spans="1:8" ht="18" x14ac:dyDescent="0.25">
      <c r="A14" s="1" t="s">
        <v>14</v>
      </c>
      <c r="B14" s="1"/>
      <c r="C14" s="1"/>
      <c r="D14" s="5">
        <f>ROUND(D4+D8+D13,5)</f>
        <v>79733.36</v>
      </c>
      <c r="E14" s="6"/>
      <c r="F14" s="5">
        <f>ROUND(F4+F8+F13,5)</f>
        <v>77198</v>
      </c>
      <c r="G14" s="6"/>
      <c r="H14" s="9">
        <f>SUM(H8+H13)</f>
        <v>91372</v>
      </c>
    </row>
    <row r="15" spans="1:8" ht="18" x14ac:dyDescent="0.25">
      <c r="A15" s="1" t="s">
        <v>15</v>
      </c>
      <c r="B15" s="1"/>
      <c r="C15" s="1"/>
      <c r="D15" s="5"/>
      <c r="E15" s="6"/>
      <c r="F15" s="5"/>
      <c r="G15" s="6"/>
      <c r="H15" s="5"/>
    </row>
    <row r="16" spans="1:8" ht="18" x14ac:dyDescent="0.25">
      <c r="A16" s="1"/>
      <c r="B16" s="1" t="s">
        <v>16</v>
      </c>
      <c r="C16" s="1"/>
      <c r="D16" s="5">
        <v>8700</v>
      </c>
      <c r="E16" s="6"/>
      <c r="F16" s="5">
        <v>8700</v>
      </c>
      <c r="G16" s="6"/>
      <c r="H16" s="5">
        <v>8700</v>
      </c>
    </row>
    <row r="17" spans="1:8" ht="18" x14ac:dyDescent="0.25">
      <c r="A17" s="1"/>
      <c r="B17" s="1" t="s">
        <v>17</v>
      </c>
      <c r="C17" s="1"/>
      <c r="D17" s="5">
        <v>757.35</v>
      </c>
      <c r="E17" s="6"/>
      <c r="F17" s="5">
        <v>758</v>
      </c>
      <c r="G17" s="6"/>
      <c r="H17" s="5">
        <v>758</v>
      </c>
    </row>
    <row r="18" spans="1:8" ht="18" x14ac:dyDescent="0.25">
      <c r="A18" s="1"/>
      <c r="B18" s="1" t="s">
        <v>18</v>
      </c>
      <c r="C18" s="1"/>
      <c r="D18" s="5">
        <v>1200</v>
      </c>
      <c r="E18" s="6"/>
      <c r="F18" s="5">
        <v>1200</v>
      </c>
      <c r="G18" s="6"/>
      <c r="H18" s="5">
        <v>1200</v>
      </c>
    </row>
    <row r="19" spans="1:8" ht="18" x14ac:dyDescent="0.25">
      <c r="A19" s="1"/>
      <c r="B19" s="1" t="s">
        <v>19</v>
      </c>
      <c r="C19" s="1"/>
      <c r="D19" s="5">
        <v>0</v>
      </c>
      <c r="E19" s="6"/>
      <c r="F19" s="5">
        <v>100</v>
      </c>
      <c r="G19" s="6"/>
      <c r="H19" s="5">
        <v>100</v>
      </c>
    </row>
    <row r="20" spans="1:8" ht="18" x14ac:dyDescent="0.25">
      <c r="A20" s="1"/>
      <c r="B20" s="1" t="s">
        <v>20</v>
      </c>
      <c r="C20" s="1"/>
      <c r="D20" s="5">
        <v>0</v>
      </c>
      <c r="E20" s="6"/>
      <c r="F20" s="5"/>
      <c r="G20" s="6"/>
      <c r="H20" s="5"/>
    </row>
    <row r="21" spans="1:8" ht="18" x14ac:dyDescent="0.25">
      <c r="A21" s="1"/>
      <c r="B21" s="1" t="s">
        <v>21</v>
      </c>
      <c r="C21" s="1"/>
      <c r="D21" s="5">
        <v>0</v>
      </c>
      <c r="E21" s="6"/>
      <c r="F21" s="5">
        <v>1</v>
      </c>
      <c r="G21" s="6"/>
      <c r="H21" s="5">
        <v>10</v>
      </c>
    </row>
    <row r="22" spans="1:8" ht="18" x14ac:dyDescent="0.25">
      <c r="A22" s="1"/>
      <c r="B22" s="1" t="s">
        <v>22</v>
      </c>
      <c r="C22" s="1"/>
      <c r="D22" s="5"/>
      <c r="E22" s="6"/>
      <c r="F22" s="5"/>
      <c r="G22" s="6"/>
      <c r="H22" s="5"/>
    </row>
    <row r="23" spans="1:8" ht="18" x14ac:dyDescent="0.25">
      <c r="A23" s="1"/>
      <c r="B23" s="1"/>
      <c r="C23" s="1" t="s">
        <v>23</v>
      </c>
      <c r="D23" s="5"/>
      <c r="E23" s="6"/>
      <c r="F23" s="5">
        <v>1</v>
      </c>
      <c r="G23" s="6"/>
      <c r="H23" s="5">
        <v>1</v>
      </c>
    </row>
    <row r="24" spans="1:8" ht="18.75" thickBot="1" x14ac:dyDescent="0.3">
      <c r="A24" s="1"/>
      <c r="B24" s="1"/>
      <c r="C24" s="1" t="s">
        <v>24</v>
      </c>
      <c r="D24" s="5"/>
      <c r="E24" s="6"/>
      <c r="F24" s="5">
        <v>1</v>
      </c>
      <c r="G24" s="6"/>
      <c r="H24" s="5">
        <v>1</v>
      </c>
    </row>
    <row r="25" spans="1:8" ht="18.75" thickBot="1" x14ac:dyDescent="0.3">
      <c r="A25" s="1"/>
      <c r="B25" s="1" t="s">
        <v>25</v>
      </c>
      <c r="C25" s="1"/>
      <c r="D25" s="8">
        <f>ROUND(SUM(D22:D24),5)</f>
        <v>0</v>
      </c>
      <c r="E25" s="6"/>
      <c r="F25" s="8">
        <f>ROUND(SUM(F22:F24),5)</f>
        <v>2</v>
      </c>
      <c r="G25" s="6"/>
      <c r="H25" s="8">
        <f>SUM(H23:H24)</f>
        <v>2</v>
      </c>
    </row>
    <row r="26" spans="1:8" ht="18" x14ac:dyDescent="0.25">
      <c r="A26" s="1" t="s">
        <v>26</v>
      </c>
      <c r="B26" s="1"/>
      <c r="C26" s="1"/>
      <c r="D26" s="5">
        <f>ROUND(SUM(D15:D21)+D25,5)</f>
        <v>10657.35</v>
      </c>
      <c r="E26" s="6"/>
      <c r="F26" s="5">
        <f>ROUND(SUM(F15:F21)+F25,5)</f>
        <v>10761</v>
      </c>
      <c r="G26" s="6"/>
      <c r="H26" s="9">
        <f>SUM(H16:H24)</f>
        <v>10770</v>
      </c>
    </row>
    <row r="27" spans="1:8" ht="18" x14ac:dyDescent="0.25">
      <c r="A27" s="1" t="s">
        <v>27</v>
      </c>
      <c r="B27" s="1"/>
      <c r="C27" s="1"/>
      <c r="D27" s="5"/>
      <c r="E27" s="6"/>
      <c r="F27" s="5"/>
      <c r="G27" s="6"/>
      <c r="H27" s="5"/>
    </row>
    <row r="28" spans="1:8" ht="18" x14ac:dyDescent="0.25">
      <c r="A28" s="1"/>
      <c r="B28" s="1" t="s">
        <v>28</v>
      </c>
      <c r="C28" s="1"/>
      <c r="D28" s="5">
        <v>25326.43</v>
      </c>
      <c r="E28" s="6"/>
      <c r="F28" s="5">
        <v>24862</v>
      </c>
      <c r="G28" s="6"/>
      <c r="H28" s="5">
        <v>26105</v>
      </c>
    </row>
    <row r="29" spans="1:8" ht="18" x14ac:dyDescent="0.25">
      <c r="A29" s="1"/>
      <c r="B29" s="1" t="s">
        <v>29</v>
      </c>
      <c r="C29" s="1"/>
      <c r="D29" s="5">
        <v>2217.44</v>
      </c>
      <c r="E29" s="6"/>
      <c r="F29" s="5">
        <v>2897</v>
      </c>
      <c r="G29" s="6"/>
      <c r="H29" s="5">
        <v>2525</v>
      </c>
    </row>
    <row r="30" spans="1:8" ht="18" x14ac:dyDescent="0.25">
      <c r="A30" s="1"/>
      <c r="B30" s="1" t="s">
        <v>30</v>
      </c>
      <c r="C30" s="1"/>
      <c r="D30" s="5">
        <v>3659.66</v>
      </c>
      <c r="E30" s="6"/>
      <c r="F30" s="5">
        <v>12000</v>
      </c>
      <c r="G30" s="6"/>
      <c r="H30" s="5">
        <v>9360</v>
      </c>
    </row>
    <row r="31" spans="1:8" ht="18" x14ac:dyDescent="0.25">
      <c r="A31" s="1"/>
      <c r="B31" s="1" t="s">
        <v>31</v>
      </c>
      <c r="C31" s="1" t="s">
        <v>32</v>
      </c>
      <c r="D31" s="5">
        <v>0</v>
      </c>
      <c r="E31" s="6"/>
      <c r="F31" s="5">
        <v>500</v>
      </c>
      <c r="G31" s="6"/>
      <c r="H31" s="5">
        <v>500</v>
      </c>
    </row>
    <row r="32" spans="1:8" ht="18" x14ac:dyDescent="0.25">
      <c r="A32" s="1"/>
      <c r="B32" s="1" t="s">
        <v>33</v>
      </c>
      <c r="C32" s="1"/>
      <c r="D32" s="5"/>
      <c r="E32" s="6"/>
      <c r="F32" s="5"/>
      <c r="G32" s="6"/>
      <c r="H32" s="5"/>
    </row>
    <row r="33" spans="1:8" ht="18" x14ac:dyDescent="0.25">
      <c r="A33" s="1"/>
      <c r="B33" s="1"/>
      <c r="C33" s="1" t="s">
        <v>34</v>
      </c>
      <c r="D33" s="5">
        <v>2222</v>
      </c>
      <c r="E33" s="6"/>
      <c r="F33" s="5">
        <v>2400</v>
      </c>
      <c r="G33" s="6"/>
      <c r="H33" s="5">
        <v>2400</v>
      </c>
    </row>
    <row r="34" spans="1:8" ht="18.75" thickBot="1" x14ac:dyDescent="0.3">
      <c r="A34" s="1"/>
      <c r="B34" s="1"/>
      <c r="C34" s="1" t="s">
        <v>35</v>
      </c>
      <c r="D34" s="7">
        <v>3993</v>
      </c>
      <c r="E34" s="6"/>
      <c r="F34" s="7">
        <v>3400</v>
      </c>
      <c r="G34" s="6"/>
      <c r="H34" s="7">
        <v>3500</v>
      </c>
    </row>
    <row r="35" spans="1:8" ht="18" x14ac:dyDescent="0.25">
      <c r="A35" s="1"/>
      <c r="B35" s="1" t="s">
        <v>36</v>
      </c>
      <c r="C35" s="1"/>
      <c r="D35" s="5">
        <f>ROUND(SUM(D32:D34),5)</f>
        <v>6215</v>
      </c>
      <c r="E35" s="6"/>
      <c r="F35" s="5">
        <f>SUM(F33:F34)</f>
        <v>5800</v>
      </c>
      <c r="G35" s="6"/>
      <c r="H35" s="5">
        <f>SUM(H33:H34)</f>
        <v>5900</v>
      </c>
    </row>
    <row r="36" spans="1:8" ht="18" x14ac:dyDescent="0.25">
      <c r="A36" s="1"/>
      <c r="B36" s="1" t="s">
        <v>37</v>
      </c>
      <c r="C36" s="1"/>
      <c r="D36" s="5">
        <v>1186.78</v>
      </c>
      <c r="E36" s="6"/>
      <c r="F36" s="5">
        <v>1600</v>
      </c>
      <c r="G36" s="6"/>
      <c r="H36" s="5">
        <v>1400</v>
      </c>
    </row>
    <row r="37" spans="1:8" ht="18" x14ac:dyDescent="0.25">
      <c r="A37" s="1"/>
      <c r="B37" s="1" t="s">
        <v>38</v>
      </c>
      <c r="C37" s="1"/>
      <c r="D37" s="5">
        <v>2944.7</v>
      </c>
      <c r="E37" s="6"/>
      <c r="F37" s="5">
        <v>2900</v>
      </c>
      <c r="G37" s="6"/>
      <c r="H37" s="5">
        <v>3200</v>
      </c>
    </row>
    <row r="38" spans="1:8" ht="18" x14ac:dyDescent="0.25">
      <c r="A38" s="1"/>
      <c r="B38" s="1" t="s">
        <v>39</v>
      </c>
      <c r="C38" s="1"/>
      <c r="D38" s="5">
        <v>1215.5999999999999</v>
      </c>
      <c r="E38" s="6"/>
      <c r="F38" s="5">
        <v>1200</v>
      </c>
      <c r="G38" s="6"/>
      <c r="H38" s="5">
        <v>1300</v>
      </c>
    </row>
    <row r="39" spans="1:8" ht="18" x14ac:dyDescent="0.25">
      <c r="A39" s="1"/>
      <c r="B39" s="1" t="s">
        <v>40</v>
      </c>
      <c r="C39" s="1"/>
      <c r="D39" s="5">
        <v>2160</v>
      </c>
      <c r="E39" s="6"/>
      <c r="F39" s="5">
        <v>2160</v>
      </c>
      <c r="G39" s="6"/>
      <c r="H39" s="5">
        <v>1</v>
      </c>
    </row>
    <row r="40" spans="1:8" ht="18" x14ac:dyDescent="0.25">
      <c r="A40" s="1"/>
      <c r="B40" s="1" t="s">
        <v>41</v>
      </c>
      <c r="C40" s="1"/>
      <c r="D40" s="5"/>
      <c r="E40" s="6"/>
      <c r="F40" s="5"/>
      <c r="G40" s="6"/>
      <c r="H40" s="5"/>
    </row>
    <row r="41" spans="1:8" ht="18" x14ac:dyDescent="0.25">
      <c r="A41" s="1"/>
      <c r="B41" s="1"/>
      <c r="C41" s="1" t="s">
        <v>42</v>
      </c>
      <c r="D41" s="5">
        <v>174.06</v>
      </c>
      <c r="E41" s="6"/>
      <c r="F41" s="5">
        <v>300</v>
      </c>
      <c r="G41" s="6"/>
      <c r="H41" s="5">
        <v>200</v>
      </c>
    </row>
    <row r="42" spans="1:8" ht="18.75" thickBot="1" x14ac:dyDescent="0.3">
      <c r="A42" s="1"/>
      <c r="B42" s="1"/>
      <c r="C42" s="1" t="s">
        <v>43</v>
      </c>
      <c r="D42" s="7">
        <v>1825.34</v>
      </c>
      <c r="E42" s="6"/>
      <c r="F42" s="7">
        <v>1000</v>
      </c>
      <c r="G42" s="6"/>
      <c r="H42" s="7">
        <v>2000</v>
      </c>
    </row>
    <row r="43" spans="1:8" ht="18" x14ac:dyDescent="0.25">
      <c r="A43" s="1"/>
      <c r="B43" s="1" t="s">
        <v>44</v>
      </c>
      <c r="C43" s="1"/>
      <c r="D43" s="5">
        <f>ROUND(SUM(D40:D42),5)</f>
        <v>1999.4</v>
      </c>
      <c r="E43" s="6"/>
      <c r="F43" s="5">
        <f>ROUND(SUM(F40:F42),5)</f>
        <v>1300</v>
      </c>
      <c r="G43" s="6"/>
      <c r="H43" s="5">
        <f>SUM(H41:H42)</f>
        <v>2200</v>
      </c>
    </row>
    <row r="44" spans="1:8" ht="18" x14ac:dyDescent="0.25">
      <c r="A44" s="1"/>
      <c r="B44" s="1" t="s">
        <v>45</v>
      </c>
      <c r="C44" s="1"/>
      <c r="D44" s="5">
        <v>1010</v>
      </c>
      <c r="E44" s="6"/>
      <c r="F44" s="5">
        <v>1500</v>
      </c>
      <c r="G44" s="6"/>
      <c r="H44" s="5">
        <v>1200</v>
      </c>
    </row>
    <row r="45" spans="1:8" ht="18.75" thickBot="1" x14ac:dyDescent="0.3">
      <c r="A45" s="1"/>
      <c r="B45" s="1" t="s">
        <v>46</v>
      </c>
      <c r="C45" s="1"/>
      <c r="D45" s="7">
        <v>156</v>
      </c>
      <c r="E45" s="6"/>
      <c r="F45" s="7">
        <v>100</v>
      </c>
      <c r="G45" s="6"/>
      <c r="H45" s="7">
        <v>200</v>
      </c>
    </row>
    <row r="46" spans="1:8" ht="18" x14ac:dyDescent="0.25">
      <c r="A46" s="1" t="s">
        <v>47</v>
      </c>
      <c r="B46" s="1"/>
      <c r="C46" s="1"/>
      <c r="D46" s="5">
        <f>ROUND(SUM(D27:D31)+SUM(D35:D39)+SUM(D43:D45),5)</f>
        <v>48091.01</v>
      </c>
      <c r="E46" s="6"/>
      <c r="F46" s="5">
        <f>ROUND(SUM(F27:F31)+SUM(F35:F39)+SUM(F43:F45),5)</f>
        <v>56819</v>
      </c>
      <c r="G46" s="6"/>
      <c r="H46" s="9">
        <f>SUM(H28+H29+H30+H31+H33+H34+H36+H37+H38+H39+H41+H42+H44+H45)</f>
        <v>53891</v>
      </c>
    </row>
    <row r="47" spans="1:8" ht="18" x14ac:dyDescent="0.25">
      <c r="A47" s="1" t="s">
        <v>48</v>
      </c>
      <c r="B47" s="1"/>
      <c r="C47" s="1"/>
      <c r="D47" s="5"/>
      <c r="E47" s="6"/>
      <c r="F47" s="5"/>
      <c r="G47" s="6"/>
      <c r="H47" s="5"/>
    </row>
    <row r="48" spans="1:8" ht="18" x14ac:dyDescent="0.25">
      <c r="A48" s="1"/>
      <c r="B48" s="1" t="s">
        <v>49</v>
      </c>
      <c r="C48" s="1"/>
      <c r="D48" s="5">
        <v>1800</v>
      </c>
      <c r="E48" s="6"/>
      <c r="F48" s="5">
        <v>900</v>
      </c>
      <c r="G48" s="6"/>
      <c r="H48" s="5">
        <v>825</v>
      </c>
    </row>
    <row r="49" spans="1:8" ht="18" x14ac:dyDescent="0.25">
      <c r="A49" s="1"/>
      <c r="B49" s="1" t="s">
        <v>50</v>
      </c>
      <c r="C49" s="1"/>
      <c r="D49" s="5">
        <v>550</v>
      </c>
      <c r="E49" s="6"/>
      <c r="F49" s="5">
        <v>800</v>
      </c>
      <c r="G49" s="6"/>
      <c r="H49" s="5">
        <v>100</v>
      </c>
    </row>
    <row r="50" spans="1:8" ht="18" x14ac:dyDescent="0.25">
      <c r="A50" s="1"/>
      <c r="B50" s="1" t="s">
        <v>51</v>
      </c>
      <c r="C50" s="1"/>
      <c r="D50" s="5">
        <v>600</v>
      </c>
      <c r="E50" s="6"/>
      <c r="F50" s="5">
        <v>800</v>
      </c>
      <c r="G50" s="6"/>
      <c r="H50" s="5">
        <v>200</v>
      </c>
    </row>
    <row r="51" spans="1:8" ht="18" x14ac:dyDescent="0.25">
      <c r="A51" s="1"/>
      <c r="B51" s="1" t="s">
        <v>52</v>
      </c>
      <c r="C51" s="1"/>
      <c r="D51" s="5">
        <v>983.7</v>
      </c>
      <c r="E51" s="6"/>
      <c r="F51" s="5">
        <v>700</v>
      </c>
      <c r="G51" s="6"/>
      <c r="H51" s="5">
        <v>150</v>
      </c>
    </row>
    <row r="52" spans="1:8" ht="18.75" thickBot="1" x14ac:dyDescent="0.3">
      <c r="A52" s="1"/>
      <c r="B52" s="1" t="s">
        <v>53</v>
      </c>
      <c r="C52" s="1"/>
      <c r="D52" s="7">
        <v>169</v>
      </c>
      <c r="E52" s="6"/>
      <c r="F52" s="7">
        <v>200</v>
      </c>
      <c r="G52" s="6"/>
      <c r="H52" s="7">
        <v>100</v>
      </c>
    </row>
    <row r="53" spans="1:8" ht="18" x14ac:dyDescent="0.25">
      <c r="A53" s="1"/>
      <c r="B53" s="1"/>
      <c r="C53" s="1" t="s">
        <v>54</v>
      </c>
      <c r="D53" s="5">
        <v>0</v>
      </c>
      <c r="E53" s="6"/>
      <c r="F53" s="5">
        <v>1</v>
      </c>
      <c r="G53" s="6"/>
      <c r="H53" s="5">
        <v>1</v>
      </c>
    </row>
    <row r="54" spans="1:8" ht="18" x14ac:dyDescent="0.25">
      <c r="A54" s="1" t="s">
        <v>55</v>
      </c>
      <c r="B54" s="1"/>
      <c r="C54" s="1"/>
      <c r="D54" s="5">
        <f>ROUND(SUM(D47:D52),5)</f>
        <v>4102.7</v>
      </c>
      <c r="E54" s="6"/>
      <c r="F54" s="5">
        <f>SUM(F48:F53)</f>
        <v>3401</v>
      </c>
      <c r="G54" s="6"/>
      <c r="H54" s="9">
        <f>SUM(H48:H53)</f>
        <v>1376</v>
      </c>
    </row>
    <row r="55" spans="1:8" ht="18" x14ac:dyDescent="0.25">
      <c r="A55" s="1" t="s">
        <v>56</v>
      </c>
      <c r="B55" s="1"/>
      <c r="C55" s="1"/>
      <c r="D55" s="5"/>
      <c r="E55" s="6"/>
      <c r="F55" s="5"/>
      <c r="G55" s="6"/>
      <c r="H55" s="5"/>
    </row>
    <row r="56" spans="1:8" ht="18" x14ac:dyDescent="0.25">
      <c r="A56" s="1"/>
      <c r="B56" s="1" t="s">
        <v>57</v>
      </c>
      <c r="C56" s="1"/>
      <c r="D56" s="5">
        <v>8250</v>
      </c>
      <c r="E56" s="6"/>
      <c r="F56" s="5">
        <v>8250</v>
      </c>
      <c r="G56" s="6"/>
      <c r="H56" s="5">
        <v>8250</v>
      </c>
    </row>
    <row r="57" spans="1:8" ht="18" x14ac:dyDescent="0.25">
      <c r="A57" s="1"/>
      <c r="B57" s="1" t="s">
        <v>58</v>
      </c>
      <c r="C57" s="1"/>
      <c r="D57" s="5">
        <v>3548.7</v>
      </c>
      <c r="E57" s="6"/>
      <c r="F57" s="5">
        <v>3000</v>
      </c>
      <c r="G57" s="6"/>
      <c r="H57" s="5">
        <v>3600</v>
      </c>
    </row>
    <row r="58" spans="1:8" ht="18" x14ac:dyDescent="0.25">
      <c r="A58" s="1"/>
      <c r="B58" s="1" t="s">
        <v>59</v>
      </c>
      <c r="C58" s="1"/>
      <c r="D58" s="5"/>
      <c r="E58" s="6"/>
      <c r="F58" s="5"/>
      <c r="G58" s="6"/>
      <c r="H58" s="5"/>
    </row>
    <row r="59" spans="1:8" ht="18" x14ac:dyDescent="0.25">
      <c r="A59" s="1"/>
      <c r="B59" s="1"/>
      <c r="C59" s="1" t="s">
        <v>60</v>
      </c>
      <c r="D59" s="5">
        <v>1149.47</v>
      </c>
      <c r="E59" s="6"/>
      <c r="F59" s="5">
        <v>1300</v>
      </c>
      <c r="G59" s="6"/>
      <c r="H59" s="5">
        <v>1300</v>
      </c>
    </row>
    <row r="60" spans="1:8" ht="18.75" thickBot="1" x14ac:dyDescent="0.3">
      <c r="A60" s="1"/>
      <c r="B60" s="1"/>
      <c r="C60" s="1" t="s">
        <v>61</v>
      </c>
      <c r="D60" s="7">
        <v>88.38</v>
      </c>
      <c r="E60" s="6"/>
      <c r="F60" s="7">
        <v>100</v>
      </c>
      <c r="G60" s="6"/>
      <c r="H60" s="7">
        <v>100</v>
      </c>
    </row>
    <row r="61" spans="1:8" ht="18" x14ac:dyDescent="0.25">
      <c r="A61" s="1"/>
      <c r="B61" s="1" t="s">
        <v>62</v>
      </c>
      <c r="C61" s="1"/>
      <c r="D61" s="5">
        <f>ROUND(SUM(D58:D60),5)</f>
        <v>1237.8499999999999</v>
      </c>
      <c r="E61" s="6"/>
      <c r="F61" s="5">
        <f>ROUND(SUM(F58:F60),5)</f>
        <v>1400</v>
      </c>
      <c r="G61" s="6"/>
      <c r="H61" s="5">
        <f>SUM(H59:H60)</f>
        <v>1400</v>
      </c>
    </row>
    <row r="62" spans="1:8" ht="18" x14ac:dyDescent="0.25">
      <c r="A62" s="1"/>
      <c r="B62" s="1" t="s">
        <v>63</v>
      </c>
      <c r="C62" s="1"/>
      <c r="D62" s="5"/>
      <c r="E62" s="6"/>
      <c r="F62" s="5"/>
      <c r="G62" s="6"/>
      <c r="H62" s="5"/>
    </row>
    <row r="63" spans="1:8" ht="18" x14ac:dyDescent="0.25">
      <c r="A63" s="1"/>
      <c r="B63" s="1"/>
      <c r="C63" s="1" t="s">
        <v>64</v>
      </c>
      <c r="D63" s="5">
        <v>0</v>
      </c>
      <c r="E63" s="6"/>
      <c r="F63" s="5">
        <v>55</v>
      </c>
      <c r="G63" s="6"/>
      <c r="H63" s="5">
        <v>55</v>
      </c>
    </row>
    <row r="64" spans="1:8" ht="18" x14ac:dyDescent="0.25">
      <c r="A64" s="1"/>
      <c r="B64" s="1"/>
      <c r="C64" s="1" t="s">
        <v>65</v>
      </c>
      <c r="D64" s="5">
        <v>115</v>
      </c>
      <c r="E64" s="6"/>
      <c r="F64" s="5">
        <v>42</v>
      </c>
      <c r="G64" s="6"/>
      <c r="H64" s="5">
        <v>115</v>
      </c>
    </row>
    <row r="65" spans="1:8" ht="18" x14ac:dyDescent="0.25">
      <c r="A65" s="1"/>
      <c r="B65" s="1"/>
      <c r="C65" s="1" t="s">
        <v>66</v>
      </c>
      <c r="D65" s="5">
        <v>0</v>
      </c>
      <c r="E65" s="6"/>
      <c r="F65" s="5">
        <v>150</v>
      </c>
      <c r="G65" s="6"/>
      <c r="H65" s="5">
        <v>150</v>
      </c>
    </row>
    <row r="66" spans="1:8" ht="18" x14ac:dyDescent="0.25">
      <c r="A66" s="1"/>
      <c r="B66" s="1"/>
      <c r="C66" s="1" t="s">
        <v>67</v>
      </c>
      <c r="D66" s="5">
        <v>0</v>
      </c>
      <c r="E66" s="6"/>
      <c r="F66" s="5">
        <v>1</v>
      </c>
      <c r="G66" s="6"/>
      <c r="H66" s="5">
        <v>1</v>
      </c>
    </row>
    <row r="67" spans="1:8" ht="18" x14ac:dyDescent="0.25">
      <c r="A67" s="1"/>
      <c r="B67" s="1"/>
      <c r="C67" s="1" t="s">
        <v>68</v>
      </c>
      <c r="D67" s="5">
        <v>0</v>
      </c>
      <c r="E67" s="6"/>
      <c r="F67" s="5">
        <v>1</v>
      </c>
      <c r="G67" s="6"/>
      <c r="H67" s="5">
        <v>1</v>
      </c>
    </row>
    <row r="68" spans="1:8" ht="18" x14ac:dyDescent="0.25">
      <c r="A68" s="1"/>
      <c r="B68" s="1"/>
      <c r="C68" s="1" t="s">
        <v>69</v>
      </c>
      <c r="D68" s="5">
        <v>0</v>
      </c>
      <c r="E68" s="6"/>
      <c r="F68" s="5">
        <v>1</v>
      </c>
      <c r="G68" s="6"/>
      <c r="H68" s="5">
        <v>1</v>
      </c>
    </row>
    <row r="69" spans="1:8" ht="18.75" thickBot="1" x14ac:dyDescent="0.3">
      <c r="A69" s="1"/>
      <c r="B69" s="1"/>
      <c r="C69" s="1" t="s">
        <v>70</v>
      </c>
      <c r="D69" s="7">
        <v>0</v>
      </c>
      <c r="E69" s="6"/>
      <c r="F69" s="7">
        <v>0</v>
      </c>
      <c r="G69" s="6"/>
      <c r="H69" s="7">
        <v>1</v>
      </c>
    </row>
    <row r="70" spans="1:8" ht="18" x14ac:dyDescent="0.25">
      <c r="A70" s="1"/>
      <c r="B70" s="1" t="s">
        <v>71</v>
      </c>
      <c r="C70" s="1"/>
      <c r="D70" s="5">
        <f>ROUND(SUM(D62:D69),5)</f>
        <v>115</v>
      </c>
      <c r="E70" s="6"/>
      <c r="F70" s="5">
        <f>ROUND(SUM(F62:F69),5)</f>
        <v>250</v>
      </c>
      <c r="G70" s="6"/>
      <c r="H70" s="5">
        <f>SUM(H63:H69)</f>
        <v>324</v>
      </c>
    </row>
    <row r="71" spans="1:8" ht="18" x14ac:dyDescent="0.25">
      <c r="A71" s="1"/>
      <c r="B71" s="1" t="s">
        <v>72</v>
      </c>
      <c r="C71" s="1"/>
      <c r="D71" s="5"/>
      <c r="E71" s="6"/>
      <c r="F71" s="5"/>
      <c r="G71" s="6"/>
      <c r="H71" s="5"/>
    </row>
    <row r="72" spans="1:8" ht="18.75" thickBot="1" x14ac:dyDescent="0.3">
      <c r="A72" s="1"/>
      <c r="B72" s="1"/>
      <c r="C72" s="1" t="s">
        <v>73</v>
      </c>
      <c r="D72" s="7">
        <v>1915</v>
      </c>
      <c r="E72" s="6"/>
      <c r="F72" s="7">
        <v>1915</v>
      </c>
      <c r="G72" s="6"/>
      <c r="H72" s="7">
        <v>1</v>
      </c>
    </row>
    <row r="73" spans="1:8" ht="18" x14ac:dyDescent="0.25">
      <c r="A73" s="1"/>
      <c r="B73" s="1" t="s">
        <v>74</v>
      </c>
      <c r="C73" s="1"/>
      <c r="D73" s="5">
        <f>ROUND(SUM(D71:D72),5)</f>
        <v>1915</v>
      </c>
      <c r="E73" s="6"/>
      <c r="F73" s="5">
        <f>ROUND(SUM(F71:F72),5)</f>
        <v>1915</v>
      </c>
      <c r="G73" s="6"/>
      <c r="H73" s="5">
        <f>SUM(H72)</f>
        <v>1</v>
      </c>
    </row>
    <row r="74" spans="1:8" ht="18" x14ac:dyDescent="0.25">
      <c r="A74" s="1"/>
      <c r="B74" s="1" t="s">
        <v>75</v>
      </c>
      <c r="C74" s="1"/>
      <c r="D74" s="5"/>
      <c r="E74" s="6"/>
      <c r="F74" s="5"/>
      <c r="G74" s="6"/>
      <c r="H74" s="5"/>
    </row>
    <row r="75" spans="1:8" ht="18" x14ac:dyDescent="0.25">
      <c r="A75" s="1"/>
      <c r="B75" s="1"/>
      <c r="C75" s="1" t="s">
        <v>76</v>
      </c>
      <c r="D75" s="5">
        <v>0</v>
      </c>
      <c r="E75" s="6"/>
      <c r="F75" s="5">
        <v>0</v>
      </c>
      <c r="G75" s="6"/>
      <c r="H75" s="5"/>
    </row>
    <row r="76" spans="1:8" ht="18.75" thickBot="1" x14ac:dyDescent="0.3">
      <c r="A76" s="1"/>
      <c r="B76" s="1"/>
      <c r="C76" s="1" t="s">
        <v>77</v>
      </c>
      <c r="D76" s="7">
        <v>80</v>
      </c>
      <c r="E76" s="6"/>
      <c r="F76" s="7">
        <v>50</v>
      </c>
      <c r="G76" s="6"/>
      <c r="H76" s="7">
        <v>100</v>
      </c>
    </row>
    <row r="77" spans="1:8" ht="18" x14ac:dyDescent="0.25">
      <c r="A77" s="1"/>
      <c r="B77" s="1" t="s">
        <v>78</v>
      </c>
      <c r="C77" s="1"/>
      <c r="D77" s="5">
        <f>ROUND(SUM(D74:D76),5)</f>
        <v>80</v>
      </c>
      <c r="E77" s="6"/>
      <c r="F77" s="5">
        <f>ROUND(SUM(F74:F76),5)</f>
        <v>50</v>
      </c>
      <c r="G77" s="6"/>
      <c r="H77" s="5">
        <f>SUM(H75:H76)</f>
        <v>100</v>
      </c>
    </row>
    <row r="78" spans="1:8" ht="18" x14ac:dyDescent="0.25">
      <c r="A78" s="1"/>
      <c r="B78" s="1" t="s">
        <v>79</v>
      </c>
      <c r="C78" s="1"/>
      <c r="D78" s="5"/>
      <c r="E78" s="6"/>
      <c r="F78" s="5"/>
      <c r="G78" s="6"/>
      <c r="H78" s="5"/>
    </row>
    <row r="79" spans="1:8" ht="18" x14ac:dyDescent="0.25">
      <c r="A79" s="1"/>
      <c r="B79" s="1"/>
      <c r="C79" s="1" t="s">
        <v>80</v>
      </c>
      <c r="D79" s="5">
        <v>148.21</v>
      </c>
      <c r="E79" s="6"/>
      <c r="F79" s="5">
        <v>200</v>
      </c>
      <c r="G79" s="6"/>
      <c r="H79" s="5">
        <v>250</v>
      </c>
    </row>
    <row r="80" spans="1:8" ht="18.75" thickBot="1" x14ac:dyDescent="0.3">
      <c r="A80" s="1"/>
      <c r="B80" s="1"/>
      <c r="C80" s="1" t="s">
        <v>81</v>
      </c>
      <c r="D80" s="7"/>
      <c r="E80" s="6"/>
      <c r="F80" s="7">
        <v>1</v>
      </c>
      <c r="G80" s="6"/>
      <c r="H80" s="7">
        <v>800</v>
      </c>
    </row>
    <row r="81" spans="1:8" ht="18" x14ac:dyDescent="0.25">
      <c r="A81" s="1"/>
      <c r="B81" s="1" t="s">
        <v>82</v>
      </c>
      <c r="C81" s="1"/>
      <c r="D81" s="5">
        <f>ROUND(SUM(D78:D80),5)</f>
        <v>148.21</v>
      </c>
      <c r="E81" s="6"/>
      <c r="F81" s="5">
        <f>ROUND(SUM(F78:F80),5)</f>
        <v>201</v>
      </c>
      <c r="G81" s="6"/>
      <c r="H81" s="5">
        <f>SUM(H79:H80)</f>
        <v>1050</v>
      </c>
    </row>
    <row r="82" spans="1:8" ht="18" x14ac:dyDescent="0.25">
      <c r="A82" s="1"/>
      <c r="B82" s="1" t="s">
        <v>83</v>
      </c>
      <c r="C82" s="1"/>
      <c r="D82" s="5"/>
      <c r="E82" s="6"/>
      <c r="F82" s="5"/>
      <c r="G82" s="6"/>
      <c r="H82" s="5"/>
    </row>
    <row r="83" spans="1:8" ht="18" x14ac:dyDescent="0.25">
      <c r="A83" s="1"/>
      <c r="B83" s="1"/>
      <c r="C83" s="1" t="s">
        <v>84</v>
      </c>
      <c r="D83" s="5">
        <v>63.92</v>
      </c>
      <c r="E83" s="6"/>
      <c r="F83" s="5">
        <v>50</v>
      </c>
      <c r="G83" s="6"/>
      <c r="H83" s="5">
        <v>100</v>
      </c>
    </row>
    <row r="84" spans="1:8" ht="18.75" thickBot="1" x14ac:dyDescent="0.3">
      <c r="A84" s="1"/>
      <c r="B84" s="1"/>
      <c r="C84" s="1" t="s">
        <v>85</v>
      </c>
      <c r="D84" s="7">
        <v>104.52</v>
      </c>
      <c r="E84" s="6"/>
      <c r="F84" s="7">
        <v>50</v>
      </c>
      <c r="G84" s="6"/>
      <c r="H84" s="7">
        <v>400</v>
      </c>
    </row>
    <row r="85" spans="1:8" ht="18" x14ac:dyDescent="0.25">
      <c r="A85" s="1"/>
      <c r="B85" s="1" t="s">
        <v>86</v>
      </c>
      <c r="C85" s="1"/>
      <c r="D85" s="5">
        <f>ROUND(SUM(D82:D84),5)</f>
        <v>168.44</v>
      </c>
      <c r="E85" s="6"/>
      <c r="F85" s="5">
        <f>ROUND(SUM(F82:F84),5)</f>
        <v>100</v>
      </c>
      <c r="G85" s="6"/>
      <c r="H85" s="5">
        <f>SUM(H83:H84)</f>
        <v>500</v>
      </c>
    </row>
    <row r="86" spans="1:8" ht="18" x14ac:dyDescent="0.25">
      <c r="A86" s="1"/>
      <c r="B86" s="1" t="s">
        <v>87</v>
      </c>
      <c r="C86" s="1"/>
      <c r="D86" s="5">
        <v>73</v>
      </c>
      <c r="E86" s="6"/>
      <c r="F86" s="5">
        <v>100</v>
      </c>
      <c r="G86" s="6"/>
      <c r="H86" s="5">
        <v>100</v>
      </c>
    </row>
    <row r="87" spans="1:8" ht="18" x14ac:dyDescent="0.25">
      <c r="A87" s="1"/>
      <c r="B87" s="1" t="s">
        <v>88</v>
      </c>
      <c r="C87" s="1"/>
      <c r="D87" s="5">
        <v>243</v>
      </c>
      <c r="E87" s="6"/>
      <c r="F87" s="5">
        <v>600</v>
      </c>
      <c r="G87" s="6"/>
      <c r="H87" s="5">
        <v>400</v>
      </c>
    </row>
    <row r="88" spans="1:8" ht="18" x14ac:dyDescent="0.25">
      <c r="A88" s="1"/>
      <c r="B88" s="1" t="s">
        <v>89</v>
      </c>
      <c r="C88" s="10"/>
      <c r="D88" s="5"/>
      <c r="E88" s="6"/>
      <c r="F88" s="5"/>
      <c r="G88" s="6"/>
      <c r="H88" s="5"/>
    </row>
    <row r="89" spans="1:8" ht="18" x14ac:dyDescent="0.25">
      <c r="A89" s="1"/>
      <c r="B89" s="1"/>
      <c r="C89" s="1" t="s">
        <v>90</v>
      </c>
      <c r="D89" s="5">
        <v>295.81</v>
      </c>
      <c r="E89" s="6"/>
      <c r="F89" s="5">
        <v>260</v>
      </c>
      <c r="G89" s="6"/>
      <c r="H89" s="5">
        <v>160</v>
      </c>
    </row>
    <row r="90" spans="1:8" ht="18" x14ac:dyDescent="0.25">
      <c r="A90" s="1"/>
      <c r="B90" s="1"/>
      <c r="C90" s="1" t="s">
        <v>91</v>
      </c>
      <c r="D90" s="5">
        <v>849</v>
      </c>
      <c r="E90" s="6"/>
      <c r="F90" s="5">
        <v>1000</v>
      </c>
      <c r="G90" s="6"/>
      <c r="H90" s="5">
        <v>1200</v>
      </c>
    </row>
    <row r="91" spans="1:8" ht="18" x14ac:dyDescent="0.25">
      <c r="A91" s="1"/>
      <c r="B91" s="1"/>
      <c r="C91" s="1" t="s">
        <v>92</v>
      </c>
      <c r="D91" s="5">
        <v>2104.25</v>
      </c>
      <c r="E91" s="6"/>
      <c r="F91" s="5">
        <v>2050</v>
      </c>
      <c r="G91" s="6"/>
      <c r="H91" s="5">
        <v>2400</v>
      </c>
    </row>
    <row r="92" spans="1:8" ht="18" x14ac:dyDescent="0.25">
      <c r="A92" s="1"/>
      <c r="B92" s="1"/>
      <c r="C92" s="1" t="s">
        <v>93</v>
      </c>
      <c r="D92" s="5">
        <v>1225</v>
      </c>
      <c r="E92" s="6"/>
      <c r="F92" s="5">
        <v>1300</v>
      </c>
      <c r="G92" s="6"/>
      <c r="H92" s="5">
        <v>1400</v>
      </c>
    </row>
    <row r="93" spans="1:8" ht="18" x14ac:dyDescent="0.25">
      <c r="A93" s="1"/>
      <c r="B93" s="1"/>
      <c r="C93" s="1" t="s">
        <v>94</v>
      </c>
      <c r="D93" s="5"/>
      <c r="E93" s="6"/>
      <c r="F93" s="5"/>
      <c r="G93" s="6"/>
      <c r="H93" s="5">
        <v>1</v>
      </c>
    </row>
    <row r="94" spans="1:8" ht="18" x14ac:dyDescent="0.25">
      <c r="A94" s="1"/>
      <c r="B94" s="1"/>
      <c r="C94" s="1" t="s">
        <v>95</v>
      </c>
      <c r="D94" s="5">
        <v>72.319999999999993</v>
      </c>
      <c r="E94" s="6"/>
      <c r="F94" s="5">
        <v>31</v>
      </c>
      <c r="G94" s="6"/>
      <c r="H94" s="5">
        <v>1</v>
      </c>
    </row>
    <row r="95" spans="1:8" ht="18" x14ac:dyDescent="0.25">
      <c r="A95" s="1"/>
      <c r="B95" s="1"/>
      <c r="C95" s="1" t="s">
        <v>96</v>
      </c>
      <c r="D95" s="5">
        <v>3555</v>
      </c>
      <c r="E95" s="6"/>
      <c r="F95" s="5">
        <v>4300</v>
      </c>
      <c r="G95" s="6"/>
      <c r="H95" s="5">
        <v>4650</v>
      </c>
    </row>
    <row r="96" spans="1:8" ht="18" x14ac:dyDescent="0.25">
      <c r="A96" s="1"/>
      <c r="B96" s="1"/>
      <c r="C96" s="1" t="s">
        <v>97</v>
      </c>
      <c r="D96" s="5">
        <v>6615</v>
      </c>
      <c r="E96" s="6"/>
      <c r="F96" s="5">
        <v>7845</v>
      </c>
      <c r="G96" s="6"/>
      <c r="H96" s="5">
        <v>12000</v>
      </c>
    </row>
    <row r="97" spans="1:8" ht="18.75" thickBot="1" x14ac:dyDescent="0.3">
      <c r="A97" s="1"/>
      <c r="B97" s="1"/>
      <c r="C97" s="1" t="s">
        <v>98</v>
      </c>
      <c r="D97" s="7">
        <v>1205</v>
      </c>
      <c r="E97" s="6"/>
      <c r="F97" s="7">
        <v>400</v>
      </c>
      <c r="G97" s="6"/>
      <c r="H97" s="7">
        <v>1500</v>
      </c>
    </row>
    <row r="98" spans="1:8" ht="18" x14ac:dyDescent="0.25">
      <c r="A98" s="1"/>
      <c r="B98" s="1" t="s">
        <v>99</v>
      </c>
      <c r="C98" s="1"/>
      <c r="D98" s="5">
        <f>ROUND(SUM(D88:D97),5)</f>
        <v>15921.38</v>
      </c>
      <c r="E98" s="6"/>
      <c r="F98" s="5">
        <f>ROUND(SUM(F88:F97),5)</f>
        <v>17186</v>
      </c>
      <c r="G98" s="6"/>
      <c r="H98" s="5">
        <f>SUM(H89:H97)</f>
        <v>23312</v>
      </c>
    </row>
    <row r="99" spans="1:8" ht="18" x14ac:dyDescent="0.25">
      <c r="A99" s="1"/>
      <c r="B99" s="1" t="s">
        <v>100</v>
      </c>
      <c r="C99" s="1"/>
      <c r="D99" s="5">
        <v>2879.4</v>
      </c>
      <c r="E99" s="6"/>
      <c r="F99" s="5">
        <v>3000</v>
      </c>
      <c r="G99" s="6"/>
      <c r="H99" s="5">
        <v>3000</v>
      </c>
    </row>
    <row r="100" spans="1:8" ht="18" x14ac:dyDescent="0.25">
      <c r="A100" s="1"/>
      <c r="B100" s="1" t="s">
        <v>101</v>
      </c>
      <c r="C100" s="1"/>
      <c r="D100" s="5"/>
      <c r="E100" s="6"/>
      <c r="F100" s="5">
        <v>1</v>
      </c>
      <c r="G100" s="6"/>
      <c r="H100" s="5">
        <v>1</v>
      </c>
    </row>
    <row r="101" spans="1:8" ht="18" x14ac:dyDescent="0.25">
      <c r="A101" s="1"/>
      <c r="B101" s="1" t="s">
        <v>102</v>
      </c>
      <c r="C101" s="1"/>
      <c r="D101" s="5">
        <v>200</v>
      </c>
      <c r="E101" s="6"/>
      <c r="F101" s="5">
        <v>300</v>
      </c>
      <c r="G101" s="6"/>
      <c r="H101" s="5">
        <v>300</v>
      </c>
    </row>
    <row r="102" spans="1:8" ht="18.75" thickBot="1" x14ac:dyDescent="0.3">
      <c r="A102" s="1"/>
      <c r="B102" s="1" t="s">
        <v>103</v>
      </c>
      <c r="C102" s="1"/>
      <c r="D102" s="7">
        <v>0</v>
      </c>
      <c r="E102" s="6"/>
      <c r="F102" s="7"/>
      <c r="G102" s="6"/>
      <c r="H102" s="7"/>
    </row>
    <row r="103" spans="1:8" ht="18" x14ac:dyDescent="0.25">
      <c r="A103" s="1" t="s">
        <v>104</v>
      </c>
      <c r="B103" s="1"/>
      <c r="C103" s="1"/>
      <c r="D103" s="5">
        <f>ROUND(SUM(D56:D57)+D61+D70+D73+D77+D81+SUM(D85:D87)+SUM(D98:D102),5)</f>
        <v>34779.980000000003</v>
      </c>
      <c r="E103" s="6"/>
      <c r="F103" s="5">
        <f>ROUND(SUM(F55:F57)+F61+F70+F73+F77+F81+SUM(F85:F87)+SUM(F98:F102),5)</f>
        <v>36353</v>
      </c>
      <c r="G103" s="6"/>
      <c r="H103" s="9">
        <f>SUM(H56+H57+H59+H60+H63+H64+H65+H66+H67+H68+H69+H72+H75+H76+H79+H80+H83+H84+H86+H87+H89+H90+H91+H92+H93+H94+H95+H96+H97+H99+H100+H101+H102)</f>
        <v>42338</v>
      </c>
    </row>
    <row r="104" spans="1:8" ht="18" x14ac:dyDescent="0.25">
      <c r="A104" s="1" t="s">
        <v>105</v>
      </c>
      <c r="B104" s="1"/>
      <c r="C104" s="1"/>
      <c r="D104" s="5"/>
      <c r="E104" s="6"/>
      <c r="F104" s="5"/>
      <c r="G104" s="6"/>
      <c r="H104" s="5"/>
    </row>
    <row r="105" spans="1:8" ht="18" x14ac:dyDescent="0.25">
      <c r="A105" s="1"/>
      <c r="B105" s="1" t="s">
        <v>106</v>
      </c>
      <c r="C105" s="1"/>
      <c r="D105" s="5">
        <v>18665</v>
      </c>
      <c r="E105" s="6"/>
      <c r="F105" s="5">
        <v>19000</v>
      </c>
      <c r="G105" s="6"/>
      <c r="H105" s="5">
        <v>20500</v>
      </c>
    </row>
    <row r="106" spans="1:8" ht="18" x14ac:dyDescent="0.25">
      <c r="A106" s="1"/>
      <c r="B106" s="1" t="s">
        <v>107</v>
      </c>
      <c r="C106" s="1"/>
      <c r="D106" s="5">
        <v>1219</v>
      </c>
      <c r="E106" s="6"/>
      <c r="F106" s="5">
        <v>1219</v>
      </c>
      <c r="G106" s="6"/>
      <c r="H106" s="5">
        <v>1219</v>
      </c>
    </row>
    <row r="107" spans="1:8" ht="18" x14ac:dyDescent="0.25">
      <c r="A107" s="1"/>
      <c r="B107" s="1" t="s">
        <v>108</v>
      </c>
      <c r="C107" s="1"/>
      <c r="D107" s="5"/>
      <c r="E107" s="6"/>
      <c r="F107" s="5"/>
      <c r="G107" s="6"/>
      <c r="H107" s="5"/>
    </row>
    <row r="108" spans="1:8" ht="18.75" thickBot="1" x14ac:dyDescent="0.3">
      <c r="A108" s="1"/>
      <c r="B108" s="1"/>
      <c r="C108" s="1" t="s">
        <v>109</v>
      </c>
      <c r="D108" s="5">
        <v>3161</v>
      </c>
      <c r="E108" s="6"/>
      <c r="F108" s="5">
        <v>3200</v>
      </c>
      <c r="G108" s="6"/>
      <c r="H108" s="5">
        <v>3785</v>
      </c>
    </row>
    <row r="109" spans="1:8" ht="18.75" thickBot="1" x14ac:dyDescent="0.3">
      <c r="A109" s="1"/>
      <c r="B109" s="1" t="s">
        <v>110</v>
      </c>
      <c r="C109" s="1"/>
      <c r="D109" s="8">
        <f>ROUND(SUM(D107:D108),5)</f>
        <v>3161</v>
      </c>
      <c r="E109" s="6"/>
      <c r="F109" s="8">
        <f>ROUND(SUM(F107:F108),5)</f>
        <v>3200</v>
      </c>
      <c r="G109" s="6"/>
      <c r="H109" s="8">
        <f>SUM(H108)</f>
        <v>3785</v>
      </c>
    </row>
    <row r="110" spans="1:8" ht="18" x14ac:dyDescent="0.25">
      <c r="A110" s="1" t="s">
        <v>111</v>
      </c>
      <c r="B110" s="1"/>
      <c r="C110" s="1"/>
      <c r="D110" s="5">
        <f>ROUND(SUM(D104:D106)+D109,5)</f>
        <v>23045</v>
      </c>
      <c r="E110" s="6"/>
      <c r="F110" s="5">
        <f>ROUND(SUM(F104:F106)+F109,5)</f>
        <v>23419</v>
      </c>
      <c r="G110" s="6"/>
      <c r="H110" s="9">
        <f>SUM(H109+H105+H106)</f>
        <v>25504</v>
      </c>
    </row>
    <row r="111" spans="1:8" ht="18" x14ac:dyDescent="0.25">
      <c r="A111" s="1" t="s">
        <v>112</v>
      </c>
      <c r="B111" s="1"/>
      <c r="C111" s="1"/>
      <c r="D111" s="5"/>
      <c r="E111" s="6"/>
      <c r="F111" s="5"/>
      <c r="G111" s="6"/>
      <c r="H111" s="5"/>
    </row>
    <row r="112" spans="1:8" ht="18" x14ac:dyDescent="0.25">
      <c r="A112" s="1"/>
      <c r="B112" s="1" t="s">
        <v>113</v>
      </c>
      <c r="C112" s="1"/>
      <c r="D112" s="5">
        <v>5178.6099999999997</v>
      </c>
      <c r="E112" s="6"/>
      <c r="F112" s="5">
        <v>7500</v>
      </c>
      <c r="G112" s="6"/>
      <c r="H112" s="5">
        <v>7500</v>
      </c>
    </row>
    <row r="113" spans="1:8" ht="18.75" thickBot="1" x14ac:dyDescent="0.3">
      <c r="A113" s="1"/>
      <c r="B113" s="1" t="s">
        <v>114</v>
      </c>
      <c r="C113" s="1"/>
      <c r="D113" s="7">
        <v>12040.8</v>
      </c>
      <c r="E113" s="6"/>
      <c r="F113" s="7">
        <v>5000</v>
      </c>
      <c r="G113" s="6"/>
      <c r="H113" s="7">
        <v>3000</v>
      </c>
    </row>
    <row r="114" spans="1:8" ht="18" x14ac:dyDescent="0.25">
      <c r="A114" s="1" t="s">
        <v>115</v>
      </c>
      <c r="B114" s="1"/>
      <c r="C114" s="1"/>
      <c r="D114" s="5">
        <f>ROUND(SUM(D111:D113),5)</f>
        <v>17219.41</v>
      </c>
      <c r="E114" s="6"/>
      <c r="F114" s="5">
        <f>ROUND(SUM(F111:F113),5)</f>
        <v>12500</v>
      </c>
      <c r="G114" s="6"/>
      <c r="H114" s="9">
        <f>SUM(H112:H113)</f>
        <v>10500</v>
      </c>
    </row>
    <row r="115" spans="1:8" ht="18" x14ac:dyDescent="0.25">
      <c r="A115" s="1" t="s">
        <v>116</v>
      </c>
      <c r="B115" s="1"/>
      <c r="C115" s="1"/>
      <c r="D115" s="5"/>
      <c r="E115" s="6"/>
      <c r="F115" s="5"/>
      <c r="G115" s="6"/>
      <c r="H115" s="5"/>
    </row>
    <row r="116" spans="1:8" ht="18" x14ac:dyDescent="0.25">
      <c r="A116" s="1"/>
      <c r="B116" s="1" t="s">
        <v>117</v>
      </c>
      <c r="C116" s="1"/>
      <c r="D116" s="5">
        <v>1750</v>
      </c>
      <c r="E116" s="6"/>
      <c r="F116" s="5">
        <v>1500</v>
      </c>
      <c r="G116" s="6"/>
      <c r="H116" s="5">
        <v>2000</v>
      </c>
    </row>
    <row r="117" spans="1:8" ht="18" x14ac:dyDescent="0.25">
      <c r="A117" s="1"/>
      <c r="B117" s="1" t="s">
        <v>118</v>
      </c>
      <c r="C117" s="1"/>
      <c r="D117" s="5">
        <v>2390</v>
      </c>
      <c r="E117" s="6"/>
      <c r="F117" s="5">
        <v>1500</v>
      </c>
      <c r="G117" s="6"/>
      <c r="H117" s="5">
        <v>2400</v>
      </c>
    </row>
    <row r="118" spans="1:8" ht="18" x14ac:dyDescent="0.25">
      <c r="A118" s="1"/>
      <c r="B118" s="1" t="s">
        <v>119</v>
      </c>
      <c r="C118" s="1"/>
      <c r="D118" s="5">
        <v>182.84</v>
      </c>
      <c r="E118" s="6"/>
      <c r="F118" s="5">
        <v>115</v>
      </c>
      <c r="G118" s="6"/>
      <c r="H118" s="5">
        <v>185</v>
      </c>
    </row>
    <row r="119" spans="1:8" ht="18" x14ac:dyDescent="0.25">
      <c r="A119" s="1"/>
      <c r="B119" s="1" t="s">
        <v>120</v>
      </c>
      <c r="C119" s="1"/>
      <c r="D119" s="5">
        <v>0</v>
      </c>
      <c r="E119" s="6"/>
      <c r="F119" s="5">
        <v>1</v>
      </c>
      <c r="G119" s="6"/>
      <c r="H119" s="5">
        <v>500</v>
      </c>
    </row>
    <row r="120" spans="1:8" ht="18" x14ac:dyDescent="0.25">
      <c r="A120" s="1"/>
      <c r="B120" s="1" t="s">
        <v>121</v>
      </c>
      <c r="C120" s="1"/>
      <c r="D120" s="5">
        <v>245.21</v>
      </c>
      <c r="E120" s="6"/>
      <c r="F120" s="5">
        <v>350</v>
      </c>
      <c r="G120" s="6"/>
      <c r="H120" s="5">
        <v>350</v>
      </c>
    </row>
    <row r="121" spans="1:8" ht="18" x14ac:dyDescent="0.25">
      <c r="A121" s="1"/>
      <c r="B121" s="1" t="s">
        <v>122</v>
      </c>
      <c r="C121" s="1"/>
      <c r="D121" s="5">
        <v>50</v>
      </c>
      <c r="E121" s="6"/>
      <c r="F121" s="5">
        <v>100</v>
      </c>
      <c r="G121" s="6"/>
      <c r="H121" s="5">
        <v>100</v>
      </c>
    </row>
    <row r="122" spans="1:8" ht="18" x14ac:dyDescent="0.25">
      <c r="A122" s="1"/>
      <c r="B122" s="1" t="s">
        <v>123</v>
      </c>
      <c r="C122" s="1"/>
      <c r="D122" s="5">
        <v>210.77</v>
      </c>
      <c r="E122" s="6"/>
      <c r="F122" s="5">
        <v>600</v>
      </c>
      <c r="G122" s="6"/>
      <c r="H122" s="5">
        <v>800</v>
      </c>
    </row>
    <row r="123" spans="1:8" ht="18" x14ac:dyDescent="0.25">
      <c r="A123" s="1"/>
      <c r="B123" s="1" t="s">
        <v>124</v>
      </c>
      <c r="C123" s="1"/>
      <c r="D123" s="5"/>
      <c r="E123" s="6"/>
      <c r="F123" s="5"/>
      <c r="G123" s="6"/>
      <c r="H123" s="5"/>
    </row>
    <row r="124" spans="1:8" ht="18" x14ac:dyDescent="0.25">
      <c r="A124" s="1"/>
      <c r="B124" s="1"/>
      <c r="C124" s="1" t="s">
        <v>125</v>
      </c>
      <c r="D124" s="5">
        <v>0</v>
      </c>
      <c r="E124" s="6"/>
      <c r="F124" s="5">
        <v>100</v>
      </c>
      <c r="G124" s="6"/>
      <c r="H124" s="5">
        <v>300</v>
      </c>
    </row>
    <row r="125" spans="1:8" ht="18.75" thickBot="1" x14ac:dyDescent="0.3">
      <c r="A125" s="1"/>
      <c r="B125" s="1"/>
      <c r="C125" s="1" t="s">
        <v>126</v>
      </c>
      <c r="D125" s="7">
        <v>0</v>
      </c>
      <c r="E125" s="6"/>
      <c r="F125" s="7">
        <v>100</v>
      </c>
      <c r="G125" s="6"/>
      <c r="H125" s="7">
        <v>100</v>
      </c>
    </row>
    <row r="126" spans="1:8" ht="18" x14ac:dyDescent="0.25">
      <c r="A126" s="1"/>
      <c r="B126" s="1" t="s">
        <v>127</v>
      </c>
      <c r="C126" s="1"/>
      <c r="D126" s="5">
        <f>ROUND(SUM(D123:D125),5)</f>
        <v>0</v>
      </c>
      <c r="E126" s="6"/>
      <c r="F126" s="5">
        <f>ROUND(SUM(F123:F125),5)</f>
        <v>200</v>
      </c>
      <c r="G126" s="6"/>
      <c r="H126" s="5">
        <f>SUM(H124:H125)</f>
        <v>400</v>
      </c>
    </row>
    <row r="127" spans="1:8" ht="18.75" thickBot="1" x14ac:dyDescent="0.3">
      <c r="A127" s="1"/>
      <c r="B127" s="1" t="s">
        <v>128</v>
      </c>
      <c r="C127" s="1"/>
      <c r="D127" s="7">
        <v>0</v>
      </c>
      <c r="E127" s="6"/>
      <c r="F127" s="7">
        <v>1</v>
      </c>
      <c r="G127" s="6"/>
      <c r="H127" s="7">
        <v>1000</v>
      </c>
    </row>
    <row r="128" spans="1:8" ht="18" x14ac:dyDescent="0.25">
      <c r="A128" s="1" t="s">
        <v>129</v>
      </c>
      <c r="B128" s="1"/>
      <c r="C128" s="1"/>
      <c r="D128" s="5">
        <f>ROUND(SUM(D115:D122)+SUM(D126:D127),5)</f>
        <v>4828.82</v>
      </c>
      <c r="E128" s="6"/>
      <c r="F128" s="5">
        <f>ROUND(SUM(F115:F122)+SUM(F126:F127),5)</f>
        <v>4367</v>
      </c>
      <c r="G128" s="6"/>
      <c r="H128" s="9">
        <f>SUM(H116+H117+H118+H119+H120+H121+H122+H124+H125+H127)</f>
        <v>7735</v>
      </c>
    </row>
    <row r="129" spans="1:8" ht="18" x14ac:dyDescent="0.25">
      <c r="A129" s="1" t="s">
        <v>130</v>
      </c>
      <c r="B129" s="1"/>
      <c r="C129" s="1"/>
      <c r="D129" s="5"/>
      <c r="E129" s="6"/>
      <c r="F129" s="5"/>
      <c r="G129" s="6"/>
      <c r="H129" s="5"/>
    </row>
    <row r="130" spans="1:8" ht="18" x14ac:dyDescent="0.25">
      <c r="A130" s="1"/>
      <c r="B130" s="1" t="s">
        <v>131</v>
      </c>
      <c r="C130" s="1"/>
      <c r="D130" s="5">
        <v>420</v>
      </c>
      <c r="E130" s="6"/>
      <c r="F130" s="5">
        <v>175</v>
      </c>
      <c r="G130" s="6"/>
      <c r="H130" s="5">
        <v>525</v>
      </c>
    </row>
    <row r="131" spans="1:8" ht="18" x14ac:dyDescent="0.25">
      <c r="A131" s="1"/>
      <c r="B131" s="1" t="s">
        <v>132</v>
      </c>
      <c r="C131" s="1"/>
      <c r="D131" s="5">
        <v>240</v>
      </c>
      <c r="E131" s="6"/>
      <c r="F131" s="5">
        <v>205</v>
      </c>
      <c r="G131" s="6"/>
      <c r="H131" s="5">
        <v>300</v>
      </c>
    </row>
    <row r="132" spans="1:8" ht="18" x14ac:dyDescent="0.25">
      <c r="A132" s="1"/>
      <c r="B132" s="1" t="s">
        <v>133</v>
      </c>
      <c r="C132" s="1"/>
      <c r="D132" s="5">
        <v>18.36</v>
      </c>
      <c r="E132" s="6"/>
      <c r="F132" s="5">
        <v>15</v>
      </c>
      <c r="G132" s="6"/>
      <c r="H132" s="5">
        <v>24</v>
      </c>
    </row>
    <row r="133" spans="1:8" ht="18" x14ac:dyDescent="0.25">
      <c r="A133" s="1"/>
      <c r="B133" s="1" t="s">
        <v>134</v>
      </c>
      <c r="C133" s="1"/>
      <c r="D133" s="5">
        <v>0</v>
      </c>
      <c r="E133" s="6"/>
      <c r="F133" s="5">
        <v>1</v>
      </c>
      <c r="G133" s="6"/>
      <c r="H133" s="5">
        <v>1</v>
      </c>
    </row>
    <row r="134" spans="1:8" ht="18" x14ac:dyDescent="0.25">
      <c r="A134" s="1"/>
      <c r="B134" s="1" t="s">
        <v>135</v>
      </c>
      <c r="C134" s="1"/>
      <c r="D134" s="5">
        <v>0</v>
      </c>
      <c r="E134" s="6"/>
      <c r="F134" s="5">
        <v>50</v>
      </c>
      <c r="G134" s="6"/>
      <c r="H134" s="5">
        <v>150</v>
      </c>
    </row>
    <row r="135" spans="1:8" ht="18" x14ac:dyDescent="0.25">
      <c r="A135" s="1"/>
      <c r="B135" s="1" t="s">
        <v>136</v>
      </c>
      <c r="C135" s="1"/>
      <c r="D135" s="5">
        <v>0</v>
      </c>
      <c r="E135" s="6"/>
      <c r="F135" s="5">
        <v>0</v>
      </c>
      <c r="G135" s="6"/>
      <c r="H135" s="5">
        <v>1</v>
      </c>
    </row>
    <row r="136" spans="1:8" ht="18.75" thickBot="1" x14ac:dyDescent="0.3">
      <c r="A136" s="1"/>
      <c r="B136" s="1" t="s">
        <v>137</v>
      </c>
      <c r="C136" s="1"/>
      <c r="D136" s="7">
        <v>50</v>
      </c>
      <c r="E136" s="6"/>
      <c r="F136" s="7">
        <v>105</v>
      </c>
      <c r="G136" s="6"/>
      <c r="H136" s="7">
        <v>125</v>
      </c>
    </row>
    <row r="137" spans="1:8" ht="18" x14ac:dyDescent="0.25">
      <c r="A137" s="1" t="s">
        <v>138</v>
      </c>
      <c r="B137" s="1"/>
      <c r="C137" s="1"/>
      <c r="D137" s="5">
        <f>ROUND(SUM(D129:D136),5)</f>
        <v>728.36</v>
      </c>
      <c r="E137" s="6"/>
      <c r="F137" s="5">
        <f>ROUND(SUM(F129:F136),5)</f>
        <v>551</v>
      </c>
      <c r="G137" s="6"/>
      <c r="H137" s="9">
        <f>SUM(H130:H136)</f>
        <v>1126</v>
      </c>
    </row>
    <row r="138" spans="1:8" ht="18" x14ac:dyDescent="0.25">
      <c r="A138" s="1" t="s">
        <v>139</v>
      </c>
      <c r="B138" s="1"/>
      <c r="C138" s="1"/>
      <c r="D138" s="5"/>
      <c r="E138" s="6"/>
      <c r="F138" s="5"/>
      <c r="G138" s="6"/>
      <c r="H138" s="5"/>
    </row>
    <row r="139" spans="1:8" ht="18" x14ac:dyDescent="0.25">
      <c r="A139" s="1"/>
      <c r="B139" s="1" t="s">
        <v>140</v>
      </c>
      <c r="C139" s="1"/>
      <c r="D139" s="5">
        <v>1575</v>
      </c>
      <c r="E139" s="6"/>
      <c r="F139" s="5">
        <v>2000</v>
      </c>
      <c r="G139" s="6"/>
      <c r="H139" s="5">
        <v>2100</v>
      </c>
    </row>
    <row r="140" spans="1:8" ht="18" x14ac:dyDescent="0.25">
      <c r="A140" s="1"/>
      <c r="B140" s="1" t="s">
        <v>141</v>
      </c>
      <c r="C140" s="1"/>
      <c r="D140" s="5">
        <v>50</v>
      </c>
      <c r="E140" s="6"/>
      <c r="F140" s="5">
        <v>500</v>
      </c>
      <c r="G140" s="6"/>
      <c r="H140" s="5">
        <v>1000</v>
      </c>
    </row>
    <row r="141" spans="1:8" ht="18" x14ac:dyDescent="0.25">
      <c r="A141" s="1"/>
      <c r="B141" s="1" t="s">
        <v>142</v>
      </c>
      <c r="C141" s="1"/>
      <c r="D141" s="5">
        <v>0</v>
      </c>
      <c r="E141" s="6"/>
      <c r="F141" s="5">
        <v>0</v>
      </c>
      <c r="G141" s="6"/>
      <c r="H141" s="5">
        <v>0</v>
      </c>
    </row>
    <row r="142" spans="1:8" ht="18.75" thickBot="1" x14ac:dyDescent="0.3">
      <c r="A142" s="1"/>
      <c r="B142" s="1" t="s">
        <v>143</v>
      </c>
      <c r="C142" s="1"/>
      <c r="D142" s="7">
        <v>0</v>
      </c>
      <c r="E142" s="6"/>
      <c r="F142" s="7">
        <v>1</v>
      </c>
      <c r="G142" s="6"/>
      <c r="H142" s="7">
        <v>1</v>
      </c>
    </row>
    <row r="143" spans="1:8" ht="18" x14ac:dyDescent="0.25">
      <c r="A143" s="1" t="s">
        <v>144</v>
      </c>
      <c r="B143" s="1"/>
      <c r="C143" s="1"/>
      <c r="D143" s="5">
        <f>ROUND(SUM(D138:D142),5)</f>
        <v>1625</v>
      </c>
      <c r="E143" s="6"/>
      <c r="F143" s="5">
        <f>ROUND(SUM(F138:F142),5)</f>
        <v>2501</v>
      </c>
      <c r="G143" s="6"/>
      <c r="H143" s="9">
        <f>SUM(H139:H142)</f>
        <v>3101</v>
      </c>
    </row>
    <row r="144" spans="1:8" ht="18" x14ac:dyDescent="0.25">
      <c r="A144" s="1" t="s">
        <v>145</v>
      </c>
      <c r="B144" s="1"/>
      <c r="C144" s="1"/>
      <c r="D144" s="5"/>
      <c r="E144" s="6"/>
      <c r="F144" s="5"/>
      <c r="G144" s="6"/>
      <c r="H144" s="5"/>
    </row>
    <row r="145" spans="1:8" ht="18" x14ac:dyDescent="0.25">
      <c r="A145" s="1"/>
      <c r="B145" s="1" t="s">
        <v>146</v>
      </c>
      <c r="C145" s="1"/>
      <c r="D145" s="5">
        <v>2994.64</v>
      </c>
      <c r="E145" s="6"/>
      <c r="F145" s="5">
        <v>3700</v>
      </c>
      <c r="G145" s="6"/>
      <c r="H145" s="5">
        <v>3200</v>
      </c>
    </row>
    <row r="146" spans="1:8" ht="18" x14ac:dyDescent="0.25">
      <c r="A146" s="1"/>
      <c r="B146" s="1" t="s">
        <v>147</v>
      </c>
      <c r="C146" s="1"/>
      <c r="D146" s="5">
        <v>1812.53</v>
      </c>
      <c r="E146" s="6"/>
      <c r="F146" s="5">
        <v>2400</v>
      </c>
      <c r="G146" s="6"/>
      <c r="H146" s="5">
        <v>2200</v>
      </c>
    </row>
    <row r="147" spans="1:8" ht="18" x14ac:dyDescent="0.25">
      <c r="A147" s="1"/>
      <c r="B147" s="1" t="s">
        <v>148</v>
      </c>
      <c r="C147" s="1"/>
      <c r="D147" s="5">
        <v>454.25</v>
      </c>
      <c r="E147" s="6"/>
      <c r="F147" s="5">
        <v>600</v>
      </c>
      <c r="G147" s="6"/>
      <c r="H147" s="5">
        <v>600</v>
      </c>
    </row>
    <row r="148" spans="1:8" ht="18" x14ac:dyDescent="0.25">
      <c r="A148" s="1"/>
      <c r="B148" s="1" t="s">
        <v>149</v>
      </c>
      <c r="C148" s="1"/>
      <c r="D148" s="5">
        <v>7121.18</v>
      </c>
      <c r="E148" s="6"/>
      <c r="F148" s="5">
        <v>9000</v>
      </c>
      <c r="G148" s="6"/>
      <c r="H148" s="5">
        <v>9000</v>
      </c>
    </row>
    <row r="149" spans="1:8" ht="18" x14ac:dyDescent="0.25">
      <c r="A149" s="1"/>
      <c r="B149" s="1" t="s">
        <v>150</v>
      </c>
      <c r="C149" s="1"/>
      <c r="D149" s="5">
        <v>720.03</v>
      </c>
      <c r="E149" s="6"/>
      <c r="F149" s="5">
        <v>800</v>
      </c>
      <c r="G149" s="6"/>
      <c r="H149" s="5">
        <v>800</v>
      </c>
    </row>
    <row r="150" spans="1:8" ht="18.75" thickBot="1" x14ac:dyDescent="0.3">
      <c r="A150" s="1"/>
      <c r="B150" s="1" t="s">
        <v>151</v>
      </c>
      <c r="C150" s="1"/>
      <c r="D150" s="7">
        <v>898</v>
      </c>
      <c r="E150" s="6"/>
      <c r="F150" s="7">
        <v>800</v>
      </c>
      <c r="G150" s="6"/>
      <c r="H150" s="7">
        <v>1000</v>
      </c>
    </row>
    <row r="151" spans="1:8" ht="18" x14ac:dyDescent="0.25">
      <c r="A151" s="1" t="s">
        <v>152</v>
      </c>
      <c r="B151" s="1"/>
      <c r="C151" s="1"/>
      <c r="D151" s="5">
        <f>ROUND(SUM(D144:D150),5)</f>
        <v>14000.63</v>
      </c>
      <c r="E151" s="6"/>
      <c r="F151" s="5">
        <f>ROUND(SUM(F144:F150),5)</f>
        <v>17300</v>
      </c>
      <c r="G151" s="6"/>
      <c r="H151" s="9">
        <f>SUM(H145:H150)</f>
        <v>16800</v>
      </c>
    </row>
    <row r="152" spans="1:8" ht="18" x14ac:dyDescent="0.25">
      <c r="A152" s="1" t="s">
        <v>153</v>
      </c>
      <c r="B152" s="1"/>
      <c r="C152" s="1"/>
      <c r="D152" s="5"/>
      <c r="E152" s="6"/>
      <c r="F152" s="5"/>
      <c r="G152" s="6"/>
      <c r="H152" s="5"/>
    </row>
    <row r="153" spans="1:8" ht="18" x14ac:dyDescent="0.25">
      <c r="A153" s="1"/>
      <c r="B153" s="1" t="s">
        <v>154</v>
      </c>
      <c r="C153" s="1"/>
      <c r="D153" s="5">
        <v>999.99</v>
      </c>
      <c r="E153" s="6"/>
      <c r="F153" s="5">
        <v>1000</v>
      </c>
      <c r="G153" s="6"/>
      <c r="H153" s="5">
        <v>1000</v>
      </c>
    </row>
    <row r="154" spans="1:8" ht="18" x14ac:dyDescent="0.25">
      <c r="A154" s="1"/>
      <c r="B154" s="1" t="s">
        <v>155</v>
      </c>
      <c r="C154" s="1"/>
      <c r="D154" s="5">
        <v>6447</v>
      </c>
      <c r="E154" s="6"/>
      <c r="F154" s="5">
        <v>6500</v>
      </c>
      <c r="G154" s="6"/>
      <c r="H154" s="5">
        <v>6500</v>
      </c>
    </row>
    <row r="155" spans="1:8" ht="18" x14ac:dyDescent="0.25">
      <c r="A155" s="1"/>
      <c r="B155" s="1" t="s">
        <v>156</v>
      </c>
      <c r="C155" s="1"/>
      <c r="D155" s="5"/>
      <c r="E155" s="6"/>
      <c r="F155" s="5">
        <v>3500</v>
      </c>
      <c r="G155" s="6"/>
      <c r="H155" s="5">
        <v>3500</v>
      </c>
    </row>
    <row r="156" spans="1:8" ht="18" x14ac:dyDescent="0.25">
      <c r="A156" s="1"/>
      <c r="B156" s="1"/>
      <c r="C156" s="1"/>
      <c r="D156" s="5">
        <f>SUM(D153:D155)</f>
        <v>7446.99</v>
      </c>
      <c r="E156" s="6"/>
      <c r="F156" s="5">
        <f>SUM(F153:F155)</f>
        <v>11000</v>
      </c>
      <c r="G156" s="6"/>
      <c r="H156" s="9">
        <f>SUM(H153:H155)</f>
        <v>11000</v>
      </c>
    </row>
    <row r="157" spans="1:8" ht="18" x14ac:dyDescent="0.25">
      <c r="A157" s="1" t="s">
        <v>157</v>
      </c>
      <c r="B157" s="1"/>
      <c r="C157" s="1"/>
      <c r="D157" s="5"/>
      <c r="E157" s="6"/>
      <c r="F157" s="5"/>
      <c r="G157" s="6"/>
      <c r="H157" s="5"/>
    </row>
    <row r="158" spans="1:8" ht="18" x14ac:dyDescent="0.25">
      <c r="A158" s="1" t="s">
        <v>158</v>
      </c>
      <c r="B158" s="1" t="s">
        <v>159</v>
      </c>
      <c r="C158" s="1"/>
      <c r="D158" s="5">
        <v>727</v>
      </c>
      <c r="E158" s="6"/>
      <c r="F158" s="5">
        <v>727</v>
      </c>
      <c r="G158" s="6"/>
      <c r="H158" s="5">
        <v>814</v>
      </c>
    </row>
    <row r="159" spans="1:8" ht="18" x14ac:dyDescent="0.25">
      <c r="A159" s="1"/>
      <c r="B159" s="1" t="s">
        <v>160</v>
      </c>
      <c r="C159" s="1"/>
      <c r="D159" s="5">
        <v>3717</v>
      </c>
      <c r="E159" s="6"/>
      <c r="F159" s="5">
        <v>3717</v>
      </c>
      <c r="G159" s="6"/>
      <c r="H159" s="5">
        <v>4234</v>
      </c>
    </row>
    <row r="160" spans="1:8" ht="18" x14ac:dyDescent="0.25">
      <c r="A160" s="1"/>
      <c r="B160" s="1" t="s">
        <v>161</v>
      </c>
      <c r="C160" s="1"/>
      <c r="D160" s="5">
        <v>23485.52</v>
      </c>
      <c r="E160" s="6"/>
      <c r="F160" s="5">
        <v>21567</v>
      </c>
      <c r="G160" s="6"/>
      <c r="H160" s="5">
        <v>23920</v>
      </c>
    </row>
    <row r="161" spans="1:8" ht="18" x14ac:dyDescent="0.25">
      <c r="A161" s="1"/>
      <c r="B161" s="1" t="s">
        <v>162</v>
      </c>
      <c r="C161" s="1"/>
      <c r="D161" s="5">
        <v>619.91</v>
      </c>
      <c r="E161" s="6"/>
      <c r="F161" s="5">
        <v>569</v>
      </c>
      <c r="G161" s="6"/>
      <c r="H161" s="5">
        <v>600</v>
      </c>
    </row>
    <row r="162" spans="1:8" ht="18" x14ac:dyDescent="0.25">
      <c r="A162" s="1"/>
      <c r="B162" s="1" t="s">
        <v>163</v>
      </c>
      <c r="C162" s="1"/>
      <c r="D162" s="5">
        <v>1150.45</v>
      </c>
      <c r="E162" s="6"/>
      <c r="F162" s="5">
        <v>1061</v>
      </c>
      <c r="G162" s="6"/>
      <c r="H162" s="5">
        <v>1115</v>
      </c>
    </row>
    <row r="163" spans="1:8" ht="18.75" thickBot="1" x14ac:dyDescent="0.3">
      <c r="A163" s="1"/>
      <c r="B163" s="1" t="s">
        <v>164</v>
      </c>
      <c r="C163" s="1"/>
      <c r="D163" s="7">
        <v>72.75</v>
      </c>
      <c r="E163" s="6"/>
      <c r="F163" s="7">
        <v>80</v>
      </c>
      <c r="G163" s="6"/>
      <c r="H163" s="7">
        <v>45</v>
      </c>
    </row>
    <row r="164" spans="1:8" ht="18" x14ac:dyDescent="0.25">
      <c r="A164" s="1"/>
      <c r="B164" s="1"/>
      <c r="C164" s="1"/>
      <c r="D164" s="5">
        <f>ROUND(SUM(D157:D163),5)</f>
        <v>29772.63</v>
      </c>
      <c r="E164" s="6"/>
      <c r="F164" s="5">
        <f>ROUND(SUM(F157:F163),5)</f>
        <v>27721</v>
      </c>
      <c r="G164" s="6"/>
      <c r="H164" s="9">
        <f>SUM(H158:H163)</f>
        <v>30728</v>
      </c>
    </row>
    <row r="165" spans="1:8" ht="18" x14ac:dyDescent="0.25">
      <c r="A165" s="1" t="s">
        <v>165</v>
      </c>
      <c r="B165" s="1"/>
      <c r="C165" s="1"/>
      <c r="D165" s="5"/>
      <c r="E165" s="6"/>
      <c r="F165" s="5"/>
      <c r="G165" s="6"/>
      <c r="H165" s="5"/>
    </row>
    <row r="166" spans="1:8" ht="18" x14ac:dyDescent="0.25">
      <c r="A166" s="1" t="s">
        <v>166</v>
      </c>
      <c r="B166" s="1" t="s">
        <v>167</v>
      </c>
      <c r="C166" s="1"/>
      <c r="D166" s="5">
        <v>1102</v>
      </c>
      <c r="E166" s="6"/>
      <c r="F166" s="5">
        <v>1102</v>
      </c>
      <c r="G166" s="6"/>
      <c r="H166" s="5">
        <v>1045</v>
      </c>
    </row>
    <row r="167" spans="1:8" ht="18" x14ac:dyDescent="0.25">
      <c r="A167" s="1"/>
      <c r="B167" s="1" t="s">
        <v>168</v>
      </c>
      <c r="C167" s="1"/>
      <c r="D167" s="5">
        <v>2364</v>
      </c>
      <c r="E167" s="6"/>
      <c r="F167" s="5">
        <v>1159</v>
      </c>
      <c r="G167" s="6"/>
      <c r="H167" s="5">
        <v>1205</v>
      </c>
    </row>
    <row r="168" spans="1:8" ht="18" x14ac:dyDescent="0.25">
      <c r="A168" s="1"/>
      <c r="B168" s="1" t="s">
        <v>169</v>
      </c>
      <c r="C168" s="1"/>
      <c r="D168" s="5">
        <v>40</v>
      </c>
      <c r="E168" s="6"/>
      <c r="F168" s="5">
        <v>40</v>
      </c>
      <c r="G168" s="6"/>
      <c r="H168" s="5">
        <v>40</v>
      </c>
    </row>
    <row r="169" spans="1:8" ht="18" x14ac:dyDescent="0.25">
      <c r="A169" s="1"/>
      <c r="B169" s="1" t="s">
        <v>170</v>
      </c>
      <c r="C169" s="1"/>
      <c r="D169" s="5">
        <v>40</v>
      </c>
      <c r="E169" s="6"/>
      <c r="F169" s="5">
        <v>40</v>
      </c>
      <c r="G169" s="6"/>
      <c r="H169" s="5">
        <v>40</v>
      </c>
    </row>
    <row r="170" spans="1:8" ht="18" x14ac:dyDescent="0.25">
      <c r="A170" s="1"/>
      <c r="B170" s="1" t="s">
        <v>171</v>
      </c>
      <c r="C170" s="1"/>
      <c r="D170" s="5">
        <v>20</v>
      </c>
      <c r="E170" s="6"/>
      <c r="F170" s="5">
        <v>20</v>
      </c>
      <c r="G170" s="6"/>
      <c r="H170" s="5">
        <v>20</v>
      </c>
    </row>
    <row r="171" spans="1:8" ht="18" x14ac:dyDescent="0.25">
      <c r="A171" s="1"/>
      <c r="B171" s="1" t="s">
        <v>172</v>
      </c>
      <c r="C171" s="1"/>
      <c r="D171" s="5">
        <v>35</v>
      </c>
      <c r="E171" s="6"/>
      <c r="F171" s="5">
        <v>35</v>
      </c>
      <c r="G171" s="6"/>
      <c r="H171" s="5">
        <v>35</v>
      </c>
    </row>
    <row r="172" spans="1:8" ht="18" x14ac:dyDescent="0.25">
      <c r="A172" s="1"/>
      <c r="B172" s="1" t="s">
        <v>173</v>
      </c>
      <c r="C172" s="1"/>
      <c r="D172" s="5">
        <v>30</v>
      </c>
      <c r="E172" s="6"/>
      <c r="F172" s="5">
        <v>30</v>
      </c>
      <c r="G172" s="6"/>
      <c r="H172" s="5">
        <v>30</v>
      </c>
    </row>
    <row r="173" spans="1:8" ht="18" x14ac:dyDescent="0.25">
      <c r="A173" s="1"/>
      <c r="B173" s="1" t="s">
        <v>174</v>
      </c>
      <c r="C173" s="1"/>
      <c r="D173" s="5">
        <v>100</v>
      </c>
      <c r="E173" s="6"/>
      <c r="F173" s="5">
        <v>50</v>
      </c>
      <c r="G173" s="6"/>
      <c r="H173" s="11">
        <v>50</v>
      </c>
    </row>
    <row r="174" spans="1:8" ht="18" x14ac:dyDescent="0.25">
      <c r="A174" s="1"/>
      <c r="B174" s="1" t="s">
        <v>175</v>
      </c>
      <c r="C174" s="1"/>
      <c r="D174" s="5">
        <v>250</v>
      </c>
      <c r="E174" s="6"/>
      <c r="F174" s="5">
        <v>250</v>
      </c>
      <c r="G174" s="6"/>
      <c r="H174" s="5">
        <v>250</v>
      </c>
    </row>
    <row r="175" spans="1:8" ht="18" x14ac:dyDescent="0.25">
      <c r="A175" s="1"/>
      <c r="B175" s="1" t="s">
        <v>176</v>
      </c>
      <c r="C175" s="1"/>
      <c r="D175" s="5">
        <v>0</v>
      </c>
      <c r="E175" s="6"/>
      <c r="F175" s="5">
        <v>1</v>
      </c>
      <c r="G175" s="6"/>
      <c r="H175" s="5">
        <v>1</v>
      </c>
    </row>
    <row r="176" spans="1:8" ht="18.75" thickBot="1" x14ac:dyDescent="0.3">
      <c r="A176" s="1"/>
      <c r="B176" s="1" t="s">
        <v>177</v>
      </c>
      <c r="C176" s="1"/>
      <c r="D176" s="7">
        <v>0</v>
      </c>
      <c r="E176" s="6"/>
      <c r="F176" s="7">
        <v>80</v>
      </c>
      <c r="G176" s="6"/>
      <c r="H176" s="7">
        <v>40</v>
      </c>
    </row>
    <row r="177" spans="1:8" ht="18" x14ac:dyDescent="0.25">
      <c r="A177" s="1"/>
      <c r="B177" s="1"/>
      <c r="C177" s="1"/>
      <c r="D177" s="5">
        <f>ROUND(SUM(D165:D176),5)</f>
        <v>3981</v>
      </c>
      <c r="E177" s="6"/>
      <c r="F177" s="5">
        <f>ROUND(SUM(F165:F176),5)</f>
        <v>2807</v>
      </c>
      <c r="G177" s="6"/>
      <c r="H177" s="9">
        <f>SUM(H166:H176)</f>
        <v>2756</v>
      </c>
    </row>
    <row r="178" spans="1:8" ht="18" x14ac:dyDescent="0.25">
      <c r="A178" s="1" t="s">
        <v>178</v>
      </c>
      <c r="B178" s="1"/>
      <c r="C178" s="1"/>
      <c r="D178" s="5"/>
      <c r="E178" s="6"/>
      <c r="F178" s="5"/>
      <c r="G178" s="6"/>
      <c r="H178" s="5"/>
    </row>
    <row r="179" spans="1:8" ht="18" x14ac:dyDescent="0.25">
      <c r="A179" s="1" t="s">
        <v>179</v>
      </c>
      <c r="B179" s="1" t="s">
        <v>180</v>
      </c>
      <c r="C179" s="1"/>
      <c r="D179" s="5">
        <v>187000</v>
      </c>
      <c r="E179" s="6"/>
      <c r="F179" s="5">
        <v>187000</v>
      </c>
      <c r="G179" s="6"/>
      <c r="H179" s="5">
        <v>213000</v>
      </c>
    </row>
    <row r="180" spans="1:8" ht="18" x14ac:dyDescent="0.25">
      <c r="A180" s="1"/>
      <c r="B180" s="1" t="s">
        <v>181</v>
      </c>
      <c r="C180" s="1"/>
      <c r="D180" s="5">
        <v>68700</v>
      </c>
      <c r="E180" s="6"/>
      <c r="F180" s="5">
        <v>63300</v>
      </c>
      <c r="G180" s="6"/>
      <c r="H180" s="5">
        <v>72760</v>
      </c>
    </row>
    <row r="181" spans="1:8" ht="18" x14ac:dyDescent="0.25">
      <c r="A181" s="1"/>
      <c r="B181" s="1" t="s">
        <v>182</v>
      </c>
      <c r="C181" s="1"/>
      <c r="D181" s="5">
        <v>0</v>
      </c>
      <c r="E181" s="6"/>
      <c r="F181" s="5">
        <v>1</v>
      </c>
      <c r="G181" s="6"/>
      <c r="H181" s="5">
        <v>1</v>
      </c>
    </row>
    <row r="182" spans="1:8" ht="18" x14ac:dyDescent="0.25">
      <c r="A182" s="1"/>
      <c r="B182" s="1" t="s">
        <v>183</v>
      </c>
      <c r="C182" s="1"/>
      <c r="D182" s="5">
        <v>4900</v>
      </c>
      <c r="E182" s="6"/>
      <c r="F182" s="5">
        <v>4200</v>
      </c>
      <c r="G182" s="6"/>
      <c r="H182" s="5">
        <v>5400</v>
      </c>
    </row>
    <row r="183" spans="1:8" ht="18.75" thickBot="1" x14ac:dyDescent="0.3">
      <c r="A183" s="1"/>
      <c r="B183" s="1" t="s">
        <v>184</v>
      </c>
      <c r="C183" s="1"/>
      <c r="D183" s="7">
        <v>374.85</v>
      </c>
      <c r="E183" s="6"/>
      <c r="F183" s="7">
        <v>322</v>
      </c>
      <c r="G183" s="6"/>
      <c r="H183" s="7">
        <v>414</v>
      </c>
    </row>
    <row r="184" spans="1:8" ht="18" x14ac:dyDescent="0.25">
      <c r="A184" s="1"/>
      <c r="B184" s="1"/>
      <c r="C184" s="1"/>
      <c r="D184" s="5">
        <f>ROUND(SUM(D178:D183),5)</f>
        <v>260974.85</v>
      </c>
      <c r="E184" s="6"/>
      <c r="F184" s="5">
        <f>ROUND(SUM(F178:F183),5)</f>
        <v>254823</v>
      </c>
      <c r="G184" s="6"/>
      <c r="H184" s="9">
        <f>SUM(H179:H183)</f>
        <v>291575</v>
      </c>
    </row>
    <row r="185" spans="1:8" ht="18" x14ac:dyDescent="0.25">
      <c r="A185" s="1" t="s">
        <v>185</v>
      </c>
      <c r="B185" s="1"/>
      <c r="C185" s="1"/>
      <c r="D185" s="5"/>
      <c r="E185" s="6"/>
      <c r="F185" s="5"/>
      <c r="G185" s="6"/>
      <c r="H185" s="5"/>
    </row>
    <row r="186" spans="1:8" ht="18" x14ac:dyDescent="0.25">
      <c r="A186" s="1" t="s">
        <v>186</v>
      </c>
      <c r="B186" s="1" t="s">
        <v>187</v>
      </c>
      <c r="C186" s="1"/>
      <c r="D186" s="5">
        <v>245</v>
      </c>
      <c r="E186" s="6"/>
      <c r="F186" s="5">
        <v>300</v>
      </c>
      <c r="G186" s="6"/>
      <c r="H186" s="5">
        <v>300</v>
      </c>
    </row>
    <row r="187" spans="1:8" ht="18" x14ac:dyDescent="0.25">
      <c r="A187" s="1"/>
      <c r="B187" s="1" t="s">
        <v>188</v>
      </c>
      <c r="C187" s="1"/>
      <c r="D187" s="5">
        <v>119.39</v>
      </c>
      <c r="E187" s="6"/>
      <c r="F187" s="5">
        <v>750</v>
      </c>
      <c r="G187" s="6"/>
      <c r="H187" s="5">
        <v>400</v>
      </c>
    </row>
    <row r="188" spans="1:8" ht="18.75" thickBot="1" x14ac:dyDescent="0.3">
      <c r="A188" s="1"/>
      <c r="B188" s="1" t="s">
        <v>189</v>
      </c>
      <c r="C188" s="1"/>
      <c r="D188" s="7">
        <v>4549.75</v>
      </c>
      <c r="E188" s="6"/>
      <c r="F188" s="7">
        <v>300</v>
      </c>
      <c r="G188" s="6"/>
      <c r="H188" s="7">
        <v>2000</v>
      </c>
    </row>
    <row r="189" spans="1:8" ht="18" x14ac:dyDescent="0.25">
      <c r="A189" s="1"/>
      <c r="B189" s="1"/>
      <c r="C189" s="1"/>
      <c r="D189" s="5">
        <f>ROUND(SUM(D185:D188),5)</f>
        <v>4914.1400000000003</v>
      </c>
      <c r="E189" s="6"/>
      <c r="F189" s="5">
        <f>ROUND(SUM(F185:F188),5)</f>
        <v>1350</v>
      </c>
      <c r="G189" s="6"/>
      <c r="H189" s="9">
        <f>SUM(H186:H188)</f>
        <v>2700</v>
      </c>
    </row>
    <row r="190" spans="1:8" ht="18" x14ac:dyDescent="0.25">
      <c r="A190" s="1" t="s">
        <v>190</v>
      </c>
      <c r="B190" s="1"/>
      <c r="C190" s="1"/>
      <c r="D190" s="5"/>
      <c r="E190" s="6"/>
      <c r="F190" s="5"/>
      <c r="G190" s="6"/>
      <c r="H190" s="5"/>
    </row>
    <row r="191" spans="1:8" ht="18" x14ac:dyDescent="0.25">
      <c r="A191" s="1" t="s">
        <v>191</v>
      </c>
      <c r="B191" s="1" t="s">
        <v>192</v>
      </c>
      <c r="C191" s="1"/>
      <c r="D191" s="5">
        <v>26241.25</v>
      </c>
      <c r="E191" s="6"/>
      <c r="F191" s="5">
        <v>85500</v>
      </c>
      <c r="G191" s="6"/>
      <c r="H191" s="5">
        <v>85500</v>
      </c>
    </row>
    <row r="192" spans="1:8" ht="18" x14ac:dyDescent="0.25">
      <c r="A192" s="1"/>
      <c r="B192" s="1" t="s">
        <v>193</v>
      </c>
      <c r="C192" s="1"/>
      <c r="D192" s="5">
        <v>0</v>
      </c>
      <c r="E192" s="6"/>
      <c r="F192" s="5">
        <v>5000</v>
      </c>
      <c r="G192" s="6"/>
      <c r="H192" s="5">
        <v>5000</v>
      </c>
    </row>
    <row r="193" spans="1:8" ht="18" x14ac:dyDescent="0.25">
      <c r="A193" s="1"/>
      <c r="B193" s="1" t="s">
        <v>194</v>
      </c>
      <c r="C193" s="1"/>
      <c r="D193" s="5">
        <v>27662</v>
      </c>
      <c r="E193" s="6"/>
      <c r="F193" s="5">
        <v>40000</v>
      </c>
      <c r="G193" s="6"/>
      <c r="H193" s="5">
        <v>40000</v>
      </c>
    </row>
    <row r="194" spans="1:8" ht="18" x14ac:dyDescent="0.25">
      <c r="A194" s="1"/>
      <c r="B194" s="1" t="s">
        <v>195</v>
      </c>
      <c r="C194" s="1"/>
      <c r="D194" s="5">
        <v>19547.72</v>
      </c>
      <c r="E194" s="6"/>
      <c r="F194" s="5">
        <v>10000</v>
      </c>
      <c r="G194" s="6"/>
      <c r="H194" s="5">
        <v>10000</v>
      </c>
    </row>
    <row r="195" spans="1:8" ht="18" x14ac:dyDescent="0.25">
      <c r="A195" s="1"/>
      <c r="B195" s="1" t="s">
        <v>196</v>
      </c>
      <c r="C195" s="1"/>
      <c r="D195" s="5">
        <v>71283.259999999995</v>
      </c>
      <c r="E195" s="6"/>
      <c r="F195" s="5">
        <v>10000</v>
      </c>
      <c r="G195" s="6"/>
      <c r="H195" s="5">
        <v>10000</v>
      </c>
    </row>
    <row r="196" spans="1:8" ht="18" x14ac:dyDescent="0.25">
      <c r="A196" s="1"/>
      <c r="B196" s="1" t="s">
        <v>197</v>
      </c>
      <c r="C196" s="1"/>
      <c r="D196" s="5">
        <v>5710</v>
      </c>
      <c r="E196" s="6"/>
      <c r="F196" s="5">
        <v>7500</v>
      </c>
      <c r="G196" s="6"/>
      <c r="H196" s="5">
        <v>7500</v>
      </c>
    </row>
    <row r="197" spans="1:8" ht="18" x14ac:dyDescent="0.25">
      <c r="A197" s="1"/>
      <c r="B197" s="1" t="s">
        <v>198</v>
      </c>
      <c r="C197" s="1"/>
      <c r="D197" s="5">
        <v>75960.34</v>
      </c>
      <c r="E197" s="6"/>
      <c r="F197" s="5">
        <v>20000</v>
      </c>
      <c r="G197" s="6"/>
      <c r="H197" s="5">
        <v>20000</v>
      </c>
    </row>
    <row r="198" spans="1:8" ht="18" x14ac:dyDescent="0.25">
      <c r="A198" s="1"/>
      <c r="B198" s="1" t="s">
        <v>199</v>
      </c>
      <c r="C198" s="1"/>
      <c r="D198" s="5">
        <v>7308.3</v>
      </c>
      <c r="E198" s="6"/>
      <c r="F198" s="5">
        <v>20000</v>
      </c>
      <c r="G198" s="6"/>
      <c r="H198" s="5">
        <v>20000</v>
      </c>
    </row>
    <row r="199" spans="1:8" ht="18" x14ac:dyDescent="0.25">
      <c r="A199" s="1"/>
      <c r="B199" s="1" t="s">
        <v>200</v>
      </c>
      <c r="C199" s="1"/>
      <c r="D199" s="5">
        <v>3774</v>
      </c>
      <c r="E199" s="6"/>
      <c r="F199" s="5">
        <v>55000</v>
      </c>
      <c r="G199" s="6"/>
      <c r="H199" s="5">
        <v>55000</v>
      </c>
    </row>
    <row r="200" spans="1:8" ht="18.75" thickBot="1" x14ac:dyDescent="0.3">
      <c r="A200" s="1"/>
      <c r="B200" s="1" t="s">
        <v>201</v>
      </c>
      <c r="C200" s="1"/>
      <c r="D200" s="7">
        <v>500</v>
      </c>
      <c r="E200" s="6"/>
      <c r="F200" s="7">
        <v>500</v>
      </c>
      <c r="G200" s="6"/>
      <c r="H200" s="7">
        <v>500</v>
      </c>
    </row>
    <row r="201" spans="1:8" ht="18" x14ac:dyDescent="0.25">
      <c r="A201" s="1"/>
      <c r="B201" s="1"/>
      <c r="C201" s="1"/>
      <c r="D201" s="5">
        <f>ROUND(SUM(D190:D200),5)</f>
        <v>237986.87</v>
      </c>
      <c r="E201" s="6"/>
      <c r="F201" s="5">
        <f>ROUND(SUM(F190:F200),5)</f>
        <v>253500</v>
      </c>
      <c r="G201" s="6"/>
      <c r="H201" s="9">
        <f>SUM(H191:H200)</f>
        <v>253500</v>
      </c>
    </row>
    <row r="202" spans="1:8" ht="18" x14ac:dyDescent="0.25">
      <c r="A202" s="1" t="s">
        <v>202</v>
      </c>
      <c r="B202" s="1"/>
      <c r="C202" s="1"/>
      <c r="D202" s="5"/>
      <c r="E202" s="6"/>
      <c r="F202" s="5"/>
      <c r="G202" s="6"/>
      <c r="H202" s="5"/>
    </row>
    <row r="203" spans="1:8" ht="18" x14ac:dyDescent="0.25">
      <c r="A203" s="1" t="s">
        <v>203</v>
      </c>
      <c r="B203" s="1" t="s">
        <v>204</v>
      </c>
      <c r="C203" s="1"/>
      <c r="D203" s="5">
        <v>38950</v>
      </c>
      <c r="E203" s="6"/>
      <c r="F203" s="5">
        <v>38950</v>
      </c>
      <c r="G203" s="6"/>
      <c r="H203" s="5">
        <v>52972</v>
      </c>
    </row>
    <row r="204" spans="1:8" ht="18" x14ac:dyDescent="0.25">
      <c r="A204" s="1"/>
      <c r="B204" s="1" t="s">
        <v>205</v>
      </c>
      <c r="C204" s="1"/>
      <c r="D204" s="5">
        <v>0</v>
      </c>
      <c r="E204" s="6"/>
      <c r="F204" s="5">
        <v>0</v>
      </c>
      <c r="G204" s="6"/>
      <c r="H204" s="5">
        <v>1</v>
      </c>
    </row>
    <row r="205" spans="1:8" ht="18.75" thickBot="1" x14ac:dyDescent="0.3">
      <c r="A205" s="1"/>
      <c r="B205" s="1" t="s">
        <v>206</v>
      </c>
      <c r="C205" s="1"/>
      <c r="D205" s="7">
        <v>0</v>
      </c>
      <c r="E205" s="6"/>
      <c r="F205" s="7">
        <v>1</v>
      </c>
      <c r="G205" s="6"/>
      <c r="H205" s="7">
        <v>1</v>
      </c>
    </row>
    <row r="206" spans="1:8" ht="18" x14ac:dyDescent="0.25">
      <c r="A206" s="1"/>
      <c r="B206" s="1"/>
      <c r="C206" s="1"/>
      <c r="D206" s="5">
        <f>ROUND(SUM(D202:D205),5)</f>
        <v>38950</v>
      </c>
      <c r="E206" s="6"/>
      <c r="F206" s="5">
        <f>ROUND(SUM(F202:F205),5)</f>
        <v>38951</v>
      </c>
      <c r="G206" s="6"/>
      <c r="H206" s="9">
        <f>SUM(H203:H205)</f>
        <v>52974</v>
      </c>
    </row>
    <row r="207" spans="1:8" ht="18" x14ac:dyDescent="0.25">
      <c r="A207" s="1" t="s">
        <v>207</v>
      </c>
      <c r="B207" s="1"/>
      <c r="C207" s="1"/>
      <c r="D207" s="5"/>
      <c r="E207" s="6"/>
      <c r="F207" s="5"/>
      <c r="G207" s="6"/>
      <c r="H207" s="5"/>
    </row>
    <row r="208" spans="1:8" ht="18" x14ac:dyDescent="0.25">
      <c r="A208" s="1" t="s">
        <v>208</v>
      </c>
      <c r="B208" s="1" t="s">
        <v>209</v>
      </c>
      <c r="C208" s="1"/>
      <c r="D208" s="5">
        <v>1200</v>
      </c>
      <c r="E208" s="6"/>
      <c r="F208" s="5">
        <v>1200</v>
      </c>
      <c r="G208" s="6"/>
      <c r="H208" s="5">
        <v>1200</v>
      </c>
    </row>
    <row r="209" spans="1:8" ht="18" x14ac:dyDescent="0.25">
      <c r="A209" s="1"/>
      <c r="B209" s="1" t="s">
        <v>210</v>
      </c>
      <c r="C209" s="1"/>
      <c r="D209" s="5">
        <v>0</v>
      </c>
      <c r="E209" s="6"/>
      <c r="F209" s="5">
        <v>0</v>
      </c>
      <c r="G209" s="6"/>
      <c r="H209" s="5">
        <v>1</v>
      </c>
    </row>
    <row r="210" spans="1:8" ht="18" x14ac:dyDescent="0.25">
      <c r="A210" s="1"/>
      <c r="B210" s="1" t="s">
        <v>211</v>
      </c>
      <c r="C210" s="1"/>
      <c r="D210" s="5">
        <v>0</v>
      </c>
      <c r="E210" s="6"/>
      <c r="F210" s="5">
        <v>250</v>
      </c>
      <c r="G210" s="6"/>
      <c r="H210" s="5">
        <v>100</v>
      </c>
    </row>
    <row r="211" spans="1:8" ht="18.75" thickBot="1" x14ac:dyDescent="0.3">
      <c r="A211" s="1"/>
      <c r="B211" s="1" t="s">
        <v>212</v>
      </c>
      <c r="C211" s="1"/>
      <c r="D211" s="7">
        <v>91.8</v>
      </c>
      <c r="E211" s="6"/>
      <c r="F211" s="7">
        <v>0</v>
      </c>
      <c r="G211" s="6"/>
      <c r="H211" s="7">
        <v>100</v>
      </c>
    </row>
    <row r="212" spans="1:8" ht="18" x14ac:dyDescent="0.25">
      <c r="A212" s="1"/>
      <c r="B212" s="1"/>
      <c r="C212" s="1"/>
      <c r="D212" s="5">
        <f>ROUND(SUM(D207:D211),5)</f>
        <v>1291.8</v>
      </c>
      <c r="E212" s="6"/>
      <c r="F212" s="5">
        <f>ROUND(SUM(F207:F211),5)</f>
        <v>1450</v>
      </c>
      <c r="G212" s="6"/>
      <c r="H212" s="9">
        <f>SUM(H208:H211)</f>
        <v>1401</v>
      </c>
    </row>
    <row r="213" spans="1:8" ht="18" x14ac:dyDescent="0.25">
      <c r="A213" s="1" t="s">
        <v>213</v>
      </c>
      <c r="B213" s="1"/>
      <c r="C213" s="1"/>
      <c r="D213" s="5"/>
      <c r="E213" s="6"/>
      <c r="F213" s="5"/>
      <c r="G213" s="6"/>
      <c r="H213" s="5"/>
    </row>
    <row r="214" spans="1:8" ht="18.75" thickBot="1" x14ac:dyDescent="0.3">
      <c r="A214" s="1" t="s">
        <v>214</v>
      </c>
      <c r="B214" s="1" t="s">
        <v>215</v>
      </c>
      <c r="C214" s="1"/>
      <c r="D214" s="7">
        <v>1350</v>
      </c>
      <c r="E214" s="6"/>
      <c r="F214" s="7">
        <v>4000</v>
      </c>
      <c r="G214" s="6"/>
      <c r="H214" s="7">
        <v>4000</v>
      </c>
    </row>
    <row r="215" spans="1:8" ht="18" x14ac:dyDescent="0.25">
      <c r="A215" s="1"/>
      <c r="B215" s="1"/>
      <c r="C215" s="1"/>
      <c r="D215" s="5">
        <f>ROUND(SUM(D213:D214),5)</f>
        <v>1350</v>
      </c>
      <c r="E215" s="6"/>
      <c r="F215" s="5">
        <f>ROUND(SUM(F213:F214),5)</f>
        <v>4000</v>
      </c>
      <c r="G215" s="6"/>
      <c r="H215" s="9">
        <f>SUM(H214)</f>
        <v>4000</v>
      </c>
    </row>
    <row r="216" spans="1:8" ht="18" x14ac:dyDescent="0.25">
      <c r="A216" s="1" t="s">
        <v>216</v>
      </c>
      <c r="B216" s="1"/>
      <c r="C216" s="1"/>
      <c r="D216" s="5"/>
      <c r="E216" s="6"/>
      <c r="F216" s="5"/>
      <c r="G216" s="6"/>
      <c r="H216" s="5"/>
    </row>
    <row r="217" spans="1:8" ht="18" x14ac:dyDescent="0.25">
      <c r="A217" s="1" t="s">
        <v>217</v>
      </c>
      <c r="B217" s="1" t="s">
        <v>218</v>
      </c>
      <c r="C217" s="1"/>
      <c r="D217" s="5">
        <v>27164</v>
      </c>
      <c r="E217" s="6"/>
      <c r="F217" s="5">
        <v>27164</v>
      </c>
      <c r="G217" s="6"/>
      <c r="H217" s="5">
        <v>39039</v>
      </c>
    </row>
    <row r="218" spans="1:8" ht="18" x14ac:dyDescent="0.25">
      <c r="A218" s="1"/>
      <c r="B218" s="1" t="s">
        <v>219</v>
      </c>
      <c r="C218" s="1"/>
      <c r="D218" s="5">
        <v>3285</v>
      </c>
      <c r="E218" s="6"/>
      <c r="F218" s="5">
        <v>6500</v>
      </c>
      <c r="G218" s="6"/>
      <c r="H218" s="5">
        <v>4000</v>
      </c>
    </row>
    <row r="219" spans="1:8" ht="18" x14ac:dyDescent="0.25">
      <c r="A219" s="1"/>
      <c r="B219" s="1" t="s">
        <v>220</v>
      </c>
      <c r="C219" s="1"/>
      <c r="D219" s="5">
        <v>579.25</v>
      </c>
      <c r="E219" s="6"/>
      <c r="F219" s="5">
        <v>600</v>
      </c>
      <c r="G219" s="6"/>
      <c r="H219" s="5">
        <v>700</v>
      </c>
    </row>
    <row r="220" spans="1:8" ht="18.75" thickBot="1" x14ac:dyDescent="0.3">
      <c r="A220" s="1"/>
      <c r="B220" s="1" t="s">
        <v>221</v>
      </c>
      <c r="C220" s="1"/>
      <c r="D220" s="7">
        <v>6530</v>
      </c>
      <c r="E220" s="12"/>
      <c r="F220" s="7">
        <v>6530</v>
      </c>
      <c r="G220" s="12"/>
      <c r="H220" s="7">
        <v>5960</v>
      </c>
    </row>
    <row r="221" spans="1:8" ht="18" x14ac:dyDescent="0.25">
      <c r="A221" s="1" t="s">
        <v>222</v>
      </c>
      <c r="B221" s="1"/>
      <c r="C221" s="1"/>
      <c r="D221" s="5">
        <f>ROUND(SUM(D216:D220),5)</f>
        <v>37558.25</v>
      </c>
      <c r="E221" s="6"/>
      <c r="F221" s="5">
        <f>ROUND(SUM(F216:F220),5)</f>
        <v>40794</v>
      </c>
      <c r="G221" s="6"/>
      <c r="H221" s="9">
        <f>SUM(H217:H220)</f>
        <v>49699</v>
      </c>
    </row>
    <row r="222" spans="1:8" ht="18" x14ac:dyDescent="0.25">
      <c r="A222" s="13"/>
      <c r="B222" s="13"/>
      <c r="C222" s="13"/>
      <c r="D222" s="5"/>
      <c r="E222" s="6"/>
      <c r="F222" s="5"/>
      <c r="G222" s="6"/>
      <c r="H222" s="5"/>
    </row>
    <row r="223" spans="1:8" ht="18.75" thickBot="1" x14ac:dyDescent="0.3">
      <c r="A223" s="1" t="s">
        <v>223</v>
      </c>
      <c r="B223" s="1" t="s">
        <v>224</v>
      </c>
      <c r="C223" s="1"/>
      <c r="D223" s="7">
        <v>0</v>
      </c>
      <c r="E223" s="6"/>
      <c r="F223" s="7">
        <v>1</v>
      </c>
      <c r="G223" s="6"/>
      <c r="H223" s="7">
        <v>1</v>
      </c>
    </row>
    <row r="224" spans="1:8" ht="18" x14ac:dyDescent="0.25">
      <c r="A224" s="1"/>
      <c r="B224" s="1"/>
      <c r="C224" s="1"/>
      <c r="D224" s="5">
        <f>ROUND(SUM(D222:D223),5)</f>
        <v>0</v>
      </c>
      <c r="E224" s="6"/>
      <c r="F224" s="5">
        <f>ROUND(SUM(F222:F223),5)</f>
        <v>1</v>
      </c>
      <c r="G224" s="6"/>
      <c r="H224" s="9">
        <f>SUM(H223)</f>
        <v>1</v>
      </c>
    </row>
    <row r="225" spans="1:8" ht="18" x14ac:dyDescent="0.25">
      <c r="A225" s="1" t="s">
        <v>225</v>
      </c>
      <c r="B225" s="1"/>
      <c r="C225" s="1"/>
      <c r="D225" s="5"/>
      <c r="E225" s="6"/>
      <c r="F225" s="5"/>
      <c r="G225" s="6"/>
      <c r="H225" s="5"/>
    </row>
    <row r="226" spans="1:8" ht="18" x14ac:dyDescent="0.25">
      <c r="A226" s="1" t="s">
        <v>226</v>
      </c>
      <c r="B226" s="1" t="s">
        <v>227</v>
      </c>
      <c r="C226" s="1"/>
      <c r="D226" s="5"/>
      <c r="E226" s="6"/>
      <c r="F226" s="5"/>
      <c r="G226" s="6"/>
      <c r="H226" s="5"/>
    </row>
    <row r="227" spans="1:8" ht="18" x14ac:dyDescent="0.25">
      <c r="A227" s="1"/>
      <c r="B227" s="1" t="s">
        <v>228</v>
      </c>
      <c r="C227" s="1"/>
      <c r="D227" s="5">
        <v>3000</v>
      </c>
      <c r="E227" s="6"/>
      <c r="F227" s="5">
        <v>4000</v>
      </c>
      <c r="G227" s="6"/>
      <c r="H227" s="5"/>
    </row>
    <row r="228" spans="1:8" ht="18" x14ac:dyDescent="0.25">
      <c r="A228" s="1"/>
      <c r="B228" s="1" t="s">
        <v>229</v>
      </c>
      <c r="C228" s="1"/>
      <c r="D228" s="5">
        <v>0</v>
      </c>
      <c r="E228" s="6"/>
      <c r="F228" s="5">
        <v>0</v>
      </c>
      <c r="G228" s="6"/>
      <c r="H228" s="5"/>
    </row>
    <row r="229" spans="1:8" ht="18" x14ac:dyDescent="0.25">
      <c r="A229" s="1"/>
      <c r="B229" s="1" t="s">
        <v>230</v>
      </c>
      <c r="C229" s="1"/>
      <c r="D229" s="5">
        <v>902.5</v>
      </c>
      <c r="E229" s="6"/>
      <c r="F229" s="5"/>
      <c r="G229" s="6"/>
      <c r="H229" s="5"/>
    </row>
    <row r="230" spans="1:8" ht="18" x14ac:dyDescent="0.25">
      <c r="A230" s="1"/>
      <c r="B230" s="1" t="s">
        <v>231</v>
      </c>
      <c r="C230" s="1"/>
      <c r="D230" s="5">
        <v>100000</v>
      </c>
      <c r="E230" s="6"/>
      <c r="F230" s="5">
        <v>100000</v>
      </c>
      <c r="G230" s="6"/>
      <c r="H230" s="5"/>
    </row>
    <row r="231" spans="1:8" ht="18" x14ac:dyDescent="0.25">
      <c r="A231" s="1"/>
      <c r="B231" s="1" t="s">
        <v>232</v>
      </c>
      <c r="C231" s="1"/>
      <c r="D231" s="5"/>
      <c r="E231" s="6"/>
      <c r="F231" s="5"/>
      <c r="G231" s="6"/>
      <c r="H231" s="5"/>
    </row>
    <row r="232" spans="1:8" ht="18" x14ac:dyDescent="0.25">
      <c r="A232" s="1"/>
      <c r="B232" s="1"/>
      <c r="C232" s="1" t="s">
        <v>233</v>
      </c>
      <c r="D232" s="5">
        <v>0</v>
      </c>
      <c r="E232" s="6"/>
      <c r="F232" s="5"/>
      <c r="G232" s="6"/>
      <c r="H232" s="5"/>
    </row>
    <row r="233" spans="1:8" ht="18" x14ac:dyDescent="0.25">
      <c r="A233" s="1"/>
      <c r="B233" s="1"/>
      <c r="C233" s="1" t="s">
        <v>234</v>
      </c>
      <c r="D233" s="5">
        <v>1000</v>
      </c>
      <c r="E233" s="6"/>
      <c r="F233" s="5">
        <v>1000</v>
      </c>
      <c r="G233" s="6"/>
      <c r="H233" s="5"/>
    </row>
    <row r="234" spans="1:8" ht="18.75" thickBot="1" x14ac:dyDescent="0.3">
      <c r="A234" s="1"/>
      <c r="B234" s="1"/>
      <c r="C234" s="1" t="s">
        <v>235</v>
      </c>
      <c r="D234" s="7"/>
      <c r="E234" s="6"/>
      <c r="F234" s="7"/>
      <c r="G234" s="6"/>
      <c r="H234" s="7"/>
    </row>
    <row r="235" spans="1:8" ht="18" x14ac:dyDescent="0.25">
      <c r="A235" s="1"/>
      <c r="B235" s="1" t="s">
        <v>236</v>
      </c>
      <c r="C235" s="1"/>
      <c r="D235" s="5">
        <f>SUM(D226:D234)</f>
        <v>104902.5</v>
      </c>
      <c r="E235" s="6"/>
      <c r="F235" s="5">
        <f>SUM(F226:F234)</f>
        <v>105000</v>
      </c>
      <c r="G235" s="6"/>
      <c r="H235" s="5">
        <f>SUM(H232:H234)</f>
        <v>0</v>
      </c>
    </row>
    <row r="236" spans="1:8" ht="18" x14ac:dyDescent="0.25">
      <c r="A236" s="1"/>
      <c r="B236" s="1" t="s">
        <v>237</v>
      </c>
      <c r="C236" s="1"/>
      <c r="D236" s="5"/>
      <c r="E236" s="6"/>
      <c r="F236" s="5"/>
      <c r="G236" s="6"/>
      <c r="H236" s="5"/>
    </row>
    <row r="237" spans="1:8" ht="18" x14ac:dyDescent="0.25">
      <c r="A237" s="1"/>
      <c r="B237" s="1"/>
      <c r="C237" s="1" t="s">
        <v>238</v>
      </c>
      <c r="D237" s="5">
        <v>8000</v>
      </c>
      <c r="E237" s="6"/>
      <c r="F237" s="5">
        <v>8000</v>
      </c>
      <c r="G237" s="6"/>
      <c r="H237" s="5"/>
    </row>
    <row r="238" spans="1:8" ht="18" x14ac:dyDescent="0.25">
      <c r="A238" s="1"/>
      <c r="B238" s="1"/>
      <c r="C238" s="1" t="s">
        <v>239</v>
      </c>
      <c r="D238" s="5">
        <v>3500</v>
      </c>
      <c r="E238" s="6"/>
      <c r="F238" s="5">
        <v>3500</v>
      </c>
      <c r="G238" s="6"/>
      <c r="H238" s="5"/>
    </row>
    <row r="239" spans="1:8" ht="18.75" thickBot="1" x14ac:dyDescent="0.3">
      <c r="A239" s="1"/>
      <c r="B239" s="1"/>
      <c r="C239" s="1" t="s">
        <v>240</v>
      </c>
      <c r="D239" s="7">
        <v>1000</v>
      </c>
      <c r="E239" s="6"/>
      <c r="F239" s="7">
        <v>1000</v>
      </c>
      <c r="G239" s="6"/>
      <c r="H239" s="7"/>
    </row>
    <row r="240" spans="1:8" ht="18" x14ac:dyDescent="0.25">
      <c r="A240" s="1"/>
      <c r="B240" s="1" t="s">
        <v>241</v>
      </c>
      <c r="C240" s="1"/>
      <c r="D240" s="5">
        <f>ROUND(SUM(D236:D239),5)</f>
        <v>12500</v>
      </c>
      <c r="E240" s="6"/>
      <c r="F240" s="5">
        <f>ROUND(SUM(F236:F239),5)</f>
        <v>12500</v>
      </c>
      <c r="G240" s="6"/>
      <c r="H240" s="5"/>
    </row>
    <row r="241" spans="1:8" ht="18" x14ac:dyDescent="0.25">
      <c r="A241" s="1"/>
      <c r="B241" s="1" t="s">
        <v>242</v>
      </c>
      <c r="C241" s="1"/>
      <c r="D241" s="5"/>
      <c r="E241" s="6"/>
      <c r="F241" s="5">
        <v>2000</v>
      </c>
      <c r="G241" s="6"/>
      <c r="H241" s="5"/>
    </row>
    <row r="242" spans="1:8" ht="18" x14ac:dyDescent="0.25">
      <c r="A242" s="1"/>
      <c r="B242" s="1" t="s">
        <v>243</v>
      </c>
      <c r="C242" s="1"/>
      <c r="D242" s="5"/>
      <c r="E242" s="6"/>
      <c r="F242" s="5">
        <v>1708</v>
      </c>
      <c r="G242" s="6"/>
      <c r="H242" s="5"/>
    </row>
    <row r="243" spans="1:8" ht="18" x14ac:dyDescent="0.25">
      <c r="A243" s="1"/>
      <c r="B243" s="1" t="s">
        <v>244</v>
      </c>
      <c r="C243" s="1"/>
      <c r="D243" s="5"/>
      <c r="E243" s="6"/>
      <c r="F243" s="5"/>
      <c r="G243" s="6"/>
      <c r="H243" s="5"/>
    </row>
    <row r="244" spans="1:8" ht="18" x14ac:dyDescent="0.25">
      <c r="A244" s="1"/>
      <c r="B244" s="1" t="s">
        <v>245</v>
      </c>
      <c r="C244" s="1"/>
      <c r="D244" s="5"/>
      <c r="E244" s="6"/>
      <c r="F244" s="5">
        <v>3000</v>
      </c>
      <c r="G244" s="6"/>
      <c r="H244" s="5"/>
    </row>
    <row r="245" spans="1:8" ht="18" x14ac:dyDescent="0.25">
      <c r="A245" s="1"/>
      <c r="B245" s="1" t="s">
        <v>246</v>
      </c>
      <c r="C245" s="1"/>
      <c r="D245" s="5"/>
      <c r="E245" s="6"/>
      <c r="F245" s="5">
        <v>4224</v>
      </c>
      <c r="G245" s="6"/>
      <c r="H245" s="5"/>
    </row>
    <row r="246" spans="1:8" ht="18" x14ac:dyDescent="0.25">
      <c r="A246" s="1"/>
      <c r="B246" s="1" t="s">
        <v>247</v>
      </c>
      <c r="C246" s="1"/>
      <c r="D246" s="5"/>
      <c r="E246" s="6"/>
      <c r="F246" s="5">
        <v>0</v>
      </c>
      <c r="G246" s="6"/>
      <c r="H246" s="5"/>
    </row>
    <row r="247" spans="1:8" ht="18" x14ac:dyDescent="0.25">
      <c r="A247" s="1"/>
      <c r="B247" s="1" t="s">
        <v>248</v>
      </c>
      <c r="C247" s="1"/>
      <c r="D247" s="5"/>
      <c r="E247" s="6"/>
      <c r="F247" s="5">
        <v>1000</v>
      </c>
      <c r="G247" s="6"/>
      <c r="H247" s="5"/>
    </row>
    <row r="248" spans="1:8" ht="18.75" thickBot="1" x14ac:dyDescent="0.3">
      <c r="A248" s="1"/>
      <c r="B248" s="1" t="s">
        <v>249</v>
      </c>
      <c r="C248" s="1"/>
      <c r="D248" s="7"/>
      <c r="E248" s="6"/>
      <c r="F248" s="7"/>
      <c r="G248" s="6"/>
      <c r="H248" s="7"/>
    </row>
    <row r="249" spans="1:8" ht="18" x14ac:dyDescent="0.25">
      <c r="A249" s="1"/>
      <c r="B249" s="1"/>
      <c r="C249" s="1"/>
      <c r="D249" s="5">
        <f>ROUND(SUM(D225:D230)+D235+SUM(D240:D248),5)</f>
        <v>221305</v>
      </c>
      <c r="E249" s="6"/>
      <c r="F249" s="5">
        <f>ROUND(SUM(F225:F230)+F235+SUM(F240:F248),5)</f>
        <v>233432</v>
      </c>
      <c r="G249" s="6"/>
      <c r="H249" s="5">
        <f>SUM(H237:H248)</f>
        <v>0</v>
      </c>
    </row>
    <row r="250" spans="1:8" ht="18" x14ac:dyDescent="0.25">
      <c r="A250" s="1" t="s">
        <v>250</v>
      </c>
      <c r="B250" s="1"/>
      <c r="C250" s="1"/>
      <c r="D250" s="5">
        <v>1205385</v>
      </c>
      <c r="E250" s="6"/>
      <c r="F250" s="5">
        <v>1205385</v>
      </c>
      <c r="G250" s="6"/>
      <c r="H250" s="5">
        <f>SUM(K238)</f>
        <v>0</v>
      </c>
    </row>
    <row r="251" spans="1:8" ht="18.75" thickBot="1" x14ac:dyDescent="0.3">
      <c r="A251" s="1" t="s">
        <v>251</v>
      </c>
      <c r="B251" s="1"/>
      <c r="C251" s="1"/>
      <c r="D251" s="5"/>
      <c r="E251" s="6"/>
      <c r="F251" s="5"/>
      <c r="G251" s="6"/>
      <c r="H251" s="5"/>
    </row>
    <row r="252" spans="1:8" ht="18.75" thickBot="1" x14ac:dyDescent="0.3">
      <c r="A252" s="1" t="s">
        <v>252</v>
      </c>
      <c r="B252" s="1"/>
      <c r="C252" s="1"/>
      <c r="D252" s="14">
        <f>ROUND(D3+D14+D26+D46+D54+D103+D110+D114+D128+D137+D143+D151+D156+D164+D177+D184+D189+D201+D206+D212+D215+D221+D224+SUM(D249:D251),5)</f>
        <v>2289728.15</v>
      </c>
      <c r="E252" s="6"/>
      <c r="F252" s="14">
        <f>ROUND(F3+F14+F26+F46+F54+F103+F110+F114+F128+F137+F143+F151+F156+F164+F177+F184+F189+F201+F206+F212+F215+F221+F224+SUM(F249:F251),5)</f>
        <v>2320384</v>
      </c>
      <c r="G252" s="6"/>
      <c r="H252" s="14">
        <f>SUM(H14+H26+H46+H54+H103+H110+H114+H128+H137+H143+H151+H156+H164+H177+H184+H189+H201+H206+H212+H215+H221+H224)</f>
        <v>964847</v>
      </c>
    </row>
    <row r="253" spans="1:8" ht="18.75" thickBot="1" x14ac:dyDescent="0.3">
      <c r="A253" s="1"/>
      <c r="B253" s="1"/>
      <c r="C253" s="1"/>
      <c r="D253" s="15">
        <f>-D252</f>
        <v>-2289728.15</v>
      </c>
      <c r="E253" s="16"/>
      <c r="F253" s="15">
        <f>-F252</f>
        <v>-2320384</v>
      </c>
      <c r="G253" s="16"/>
      <c r="H253" s="15">
        <f>SUM(M232)</f>
        <v>0</v>
      </c>
    </row>
    <row r="254" spans="1:8" ht="19.5" thickTop="1" x14ac:dyDescent="0.3">
      <c r="A254" s="1"/>
      <c r="B254" s="17"/>
      <c r="C254" s="18" t="s">
        <v>253</v>
      </c>
      <c r="D254" s="19"/>
      <c r="E254" s="20"/>
      <c r="F254" s="19"/>
      <c r="G254" s="20"/>
      <c r="H254" s="19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 Collins</dc:creator>
  <cp:lastModifiedBy>Kelley Collins</cp:lastModifiedBy>
  <dcterms:created xsi:type="dcterms:W3CDTF">2025-02-02T01:41:21Z</dcterms:created>
  <dcterms:modified xsi:type="dcterms:W3CDTF">2025-02-02T01:43:57Z</dcterms:modified>
</cp:coreProperties>
</file>